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титульный" sheetId="1" r:id="rId1"/>
    <sheet name="теплоэнергия" sheetId="2" r:id="rId2"/>
    <sheet name="вода" sheetId="3" r:id="rId3"/>
    <sheet name="водоотведение" sheetId="4" r:id="rId4"/>
    <sheet name="Лист3" sheetId="5" r:id="rId5"/>
  </sheets>
  <externalReferences>
    <externalReference r:id="rId8"/>
  </externalReferences>
  <definedNames>
    <definedName name="fil">'титульный'!$F$15</definedName>
    <definedName name="god">'титульный'!$F$9</definedName>
    <definedName name="inn">'титульный'!$F$17</definedName>
    <definedName name="kind_of_activity">'[1]TEHSHEET'!$B$19:$B$25</definedName>
    <definedName name="kpp">'титульный'!$F$18</definedName>
    <definedName name="logical">'[1]TEHSHEET'!$B$3:$B$4</definedName>
    <definedName name="mo">'титульный'!$G$23</definedName>
    <definedName name="MO_LIST_65">'[1]REESTR'!$B$140:$B$141</definedName>
    <definedName name="MR_LIST">'[1]REESTR'!$D$2:$D$74</definedName>
    <definedName name="oktmo">'титульный'!$G$24</definedName>
    <definedName name="org">'титульный'!$F$13</definedName>
    <definedName name="region_name">'титульный'!$E$7</definedName>
    <definedName name="version">'[1]Инструкция'!$P$2</definedName>
    <definedName name="year_range">'[1]TEHSHEET'!$D$3:$D$16</definedName>
    <definedName name="_xlnm.Print_Area" localSheetId="1">'теплоэнергия'!$A$1:$I$33</definedName>
  </definedNames>
  <calcPr fullCalcOnLoad="1"/>
</workbook>
</file>

<file path=xl/sharedStrings.xml><?xml version="1.0" encoding="utf-8"?>
<sst xmlns="http://schemas.openxmlformats.org/spreadsheetml/2006/main" count="432" uniqueCount="207">
  <si>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</si>
  <si>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</si>
  <si>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Свердловская область</t>
  </si>
  <si>
    <t>Отчетный год: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</si>
  <si>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</si>
  <si>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</si>
  <si>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</si>
  <si>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</si>
  <si>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</si>
  <si>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Наименование организации</t>
  </si>
  <si>
    <t>Муниципальное унитарное объединенное предприятие "Рефтинское" городского округа Рефтинский, п.Рефтинский</t>
  </si>
  <si>
    <t>Наименование ПОДРАЗДЕЛЕНИЯ</t>
  </si>
  <si>
    <t>(заполняется, 
если в ячейке "F11" - "да")</t>
  </si>
  <si>
    <t>ИНН организации</t>
  </si>
  <si>
    <t>6603020368</t>
  </si>
  <si>
    <t>Наличие 2-ставочного тарифа</t>
  </si>
  <si>
    <t>КПП организации</t>
  </si>
  <si>
    <t>660301001</t>
  </si>
  <si>
    <t>Нет</t>
  </si>
  <si>
    <t>Вид деятельности</t>
  </si>
  <si>
    <t>Детализация тарифов</t>
  </si>
  <si>
    <t>Муниципальный район, на территории которого осуществляет деятельность данная ОРГАНИЗАЦИЯ</t>
  </si>
  <si>
    <t>Наименование МР</t>
  </si>
  <si>
    <t>городской округ Рефтинский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</si>
  <si>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</si>
  <si>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</si>
  <si>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ОКТМО</t>
  </si>
  <si>
    <t>65763000</t>
  </si>
  <si>
    <t>L1.1</t>
  </si>
  <si>
    <t>Юридический адрес</t>
  </si>
  <si>
    <t>624285,  Свердловская область,                                го Рефтинский,   ул. Гагарина 13 - А</t>
  </si>
  <si>
    <t>L1.2</t>
  </si>
  <si>
    <t>Почтовый адрес</t>
  </si>
  <si>
    <t>624285,  Свердловская область,                                го Рефтинский,   ул. Гагарина 33 - А</t>
  </si>
  <si>
    <t>L2.1</t>
  </si>
  <si>
    <t>Руководитель.ФИО</t>
  </si>
  <si>
    <t>Руководитель</t>
  </si>
  <si>
    <t>Фамилия, имя, отчество</t>
  </si>
  <si>
    <t>Шульмин Виктор Владимирович</t>
  </si>
  <si>
    <t>L2.2</t>
  </si>
  <si>
    <t>Руководитель.Телефон</t>
  </si>
  <si>
    <t>Контактный телефон</t>
  </si>
  <si>
    <t>(343 - 65) 3 - 52 - 45</t>
  </si>
  <si>
    <t>L3.1</t>
  </si>
  <si>
    <t>Гл.бухгалтер.ФИО</t>
  </si>
  <si>
    <t>Главный бухгалтер</t>
  </si>
  <si>
    <t>Зубова Нина Михайловна</t>
  </si>
  <si>
    <t>L3.2</t>
  </si>
  <si>
    <t>Гл.бухгалтер.Телефон</t>
  </si>
  <si>
    <t>(343 - 65) 3 -47 - 82</t>
  </si>
  <si>
    <t>ПЛАН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</si>
  <si>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</si>
  <si>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</si>
  <si>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</si>
  <si>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</si>
  <si>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</si>
  <si>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</si>
  <si>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</si>
  <si>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</si>
  <si>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1</t>
  </si>
  <si>
    <t>руб./Гкал</t>
  </si>
  <si>
    <t>2</t>
  </si>
  <si>
    <t>3</t>
  </si>
  <si>
    <t>4</t>
  </si>
  <si>
    <t>5</t>
  </si>
  <si>
    <t>6</t>
  </si>
  <si>
    <t>Информация в сфере теплоснабжения и сфере оказания услуг по передаче тепловой энергии</t>
  </si>
  <si>
    <t>Постановление РЭК СО № 165-ПК от 23.12.2010</t>
  </si>
  <si>
    <t>Региональная энергетическая комиссия Свердловской области</t>
  </si>
  <si>
    <t>тыс.руб.</t>
  </si>
  <si>
    <t>руб.</t>
  </si>
  <si>
    <t>объем приобретенной электрической энергии</t>
  </si>
  <si>
    <t>тыс. кВт*ч</t>
  </si>
  <si>
    <t>расходы на оплату труда</t>
  </si>
  <si>
    <t>отчисления на социальные нужды</t>
  </si>
  <si>
    <t xml:space="preserve">Прочие расходы технологического процесса                           </t>
  </si>
  <si>
    <t>Расходы из прибыли</t>
  </si>
  <si>
    <t>7</t>
  </si>
  <si>
    <t>8</t>
  </si>
  <si>
    <t>9</t>
  </si>
  <si>
    <t>тыс. Гкал</t>
  </si>
  <si>
    <t>10</t>
  </si>
  <si>
    <t>объем покупаемой регулируемой организацией тепловой энергии</t>
  </si>
  <si>
    <t>11</t>
  </si>
  <si>
    <t>объем тепловой энергии, отпускаемой потребителям, в том числе:</t>
  </si>
  <si>
    <t>12</t>
  </si>
  <si>
    <t>13</t>
  </si>
  <si>
    <t>технологические потери тепловой энергии при передаче по тепловым сетям</t>
  </si>
  <si>
    <t>%</t>
  </si>
  <si>
    <t>14</t>
  </si>
  <si>
    <t>потери тепла через изоляцию труб(справочно)</t>
  </si>
  <si>
    <t>тыс.Гкал</t>
  </si>
  <si>
    <t>15</t>
  </si>
  <si>
    <t>протяженность магистральных сетей и тепловых вводов (в однотрубном исчислении)</t>
  </si>
  <si>
    <t>км</t>
  </si>
  <si>
    <t>16</t>
  </si>
  <si>
    <t>ед.</t>
  </si>
  <si>
    <t>чел.</t>
  </si>
  <si>
    <t>6.1.</t>
  </si>
  <si>
    <t>6.2.</t>
  </si>
  <si>
    <t>7.1.</t>
  </si>
  <si>
    <t>7.2.</t>
  </si>
  <si>
    <t>Расходы на покупаемую тепловую энергию (мощность)</t>
  </si>
  <si>
    <t>Расходы на приобретение холодной воды, используемой в технологическом процессе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</si>
  <si>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</si>
  <si>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</si>
  <si>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</si>
  <si>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</si>
  <si>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</si>
  <si>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</si>
  <si>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Всего затрат</t>
  </si>
  <si>
    <t xml:space="preserve">                                                      собственные нужды</t>
  </si>
  <si>
    <t>13.1.</t>
  </si>
  <si>
    <t>Информация о тарифах на регулируемые товары и услуги и надбавках к этим тарифам</t>
  </si>
  <si>
    <t>Информация  об оказании услуг в сфере водоснабжения</t>
  </si>
  <si>
    <t>Тариф    (без НДС)</t>
  </si>
  <si>
    <t xml:space="preserve">Полный тариф  на холодную воду с учетом инвест. надбавки </t>
  </si>
  <si>
    <t>Постановление РЭК СО № 145-ПК от 25.11.2010</t>
  </si>
  <si>
    <t>Региональная энерге-тическая комиссия Свердловской области</t>
  </si>
  <si>
    <t>Утвержденная надбавка к тарифу на холодную воду</t>
  </si>
  <si>
    <t>средневзвешенная стоимости 1 кВт*ч</t>
  </si>
  <si>
    <t>тыс.кВт*ч</t>
  </si>
  <si>
    <t>тыс.куб.м</t>
  </si>
  <si>
    <t>среднесписочная численность основного производственного персонала (человек)</t>
  </si>
  <si>
    <t>Себестоимость оказываемых услуг по регулируемому виду деятельности, в том числе: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</si>
  <si>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</si>
  <si>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1.1</t>
  </si>
  <si>
    <t>1.1.1</t>
  </si>
  <si>
    <t>1.1.2</t>
  </si>
  <si>
    <t>1.2.</t>
  </si>
  <si>
    <t>Расходы на реагенты</t>
  </si>
  <si>
    <t>1.3</t>
  </si>
  <si>
    <t>1.4</t>
  </si>
  <si>
    <t>1.5</t>
  </si>
  <si>
    <t>1.6</t>
  </si>
  <si>
    <t>1.7</t>
  </si>
  <si>
    <t>1.7.1</t>
  </si>
  <si>
    <t>1.7.2</t>
  </si>
  <si>
    <t>1.8</t>
  </si>
  <si>
    <t>1.8.1</t>
  </si>
  <si>
    <t>1.8.2</t>
  </si>
  <si>
    <t>1.9</t>
  </si>
  <si>
    <t>1.10</t>
  </si>
  <si>
    <t>1.11</t>
  </si>
  <si>
    <t>Расходы на оплату труда</t>
  </si>
  <si>
    <t>Общепроизводственные (цеховые) расходы</t>
  </si>
  <si>
    <t>Ремонт и техническое обслуживание основных средств</t>
  </si>
  <si>
    <t>Прочие расходы технологического процесса</t>
  </si>
  <si>
    <t>Объем отпущенной потребителям воды</t>
  </si>
  <si>
    <t>Протяженность водопроводных сетей (в однотрубном исчислении)</t>
  </si>
  <si>
    <t>Количество скважин</t>
  </si>
  <si>
    <t>Количество подкачивающих насосных станций</t>
  </si>
  <si>
    <t>Информация  об оказании услуг в сфере водоотведения</t>
  </si>
  <si>
    <t>Утвержденная надбавка к тарифу на водоотведение</t>
  </si>
  <si>
    <t xml:space="preserve">Полный тариф  на водоотведение с учетом инвест. надбавки </t>
  </si>
  <si>
    <t>Реагенты</t>
  </si>
  <si>
    <t>Ремонт и техническое обслуживание основных средств, в том числе:</t>
  </si>
  <si>
    <t>1.2</t>
  </si>
  <si>
    <t>1.6.1</t>
  </si>
  <si>
    <t>1.6.2</t>
  </si>
  <si>
    <t>Объем сточных вод, принятых от потребителей оказываемых услуг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</si>
  <si>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</si>
  <si>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</si>
  <si>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</si>
  <si>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</si>
  <si>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</si>
  <si>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Решение Думы ГО Рефтинский № 261           от 30.11.2010</t>
  </si>
  <si>
    <t xml:space="preserve">Утвержденные тарифы на горячую воду </t>
  </si>
  <si>
    <t>Утвержденная надбавка к тарифу на горячую воду</t>
  </si>
  <si>
    <t xml:space="preserve">Полный тариф  на горячую воду с учетом инвест. надбавки </t>
  </si>
  <si>
    <t>Утвержденный тариф  на подключение к системе водоснабжения</t>
  </si>
  <si>
    <t>Утвержденный тариф  на подключение к системе водоотведения</t>
  </si>
  <si>
    <t>"Областная газета", N 439-440, N 439-440/св, 03.12.2010</t>
  </si>
  <si>
    <t>"Областная газета", N 480-483, 31.12.2010</t>
  </si>
  <si>
    <t>Тариф на тепловую энергию в горячей воде (передача и сбыт)</t>
  </si>
  <si>
    <t>Органы местного самоуправления</t>
  </si>
  <si>
    <t>"Рефтинский вестник", № 48, 13.12.2010</t>
  </si>
  <si>
    <t>Утвержденные тарифы на холодную воду (полный комплекс)</t>
  </si>
  <si>
    <t>Утвержденные тарифы на водоотведение (полный комплекс)</t>
  </si>
  <si>
    <t>Наименование инвестиционной программы</t>
  </si>
  <si>
    <t>Развитие системы водоснабжения Муниципального Унитарного Объединенного Предприятия "Рефтинское" городского округа Рефтинский на 2010 - 2020 годы</t>
  </si>
  <si>
    <t>Обеспечение бесперебойной подачи качественной воды от источника до потребителя в необходимом количестве</t>
  </si>
  <si>
    <t>2010</t>
  </si>
  <si>
    <t>2020</t>
  </si>
  <si>
    <t>да</t>
  </si>
  <si>
    <t>Цель инвестиционной программы</t>
  </si>
  <si>
    <t>Срок начала</t>
  </si>
  <si>
    <t>Срок окончания</t>
  </si>
  <si>
    <t>Информация об инвестиционных программах и  об их реализации</t>
  </si>
  <si>
    <t>Инвестиционная программа продолжается в следующих периодах</t>
  </si>
  <si>
    <t>Инвестиционная надбавка к тарифу (тыс.руб.)</t>
  </si>
  <si>
    <t>Мероприятия по использованию инвестиционной надбавки</t>
  </si>
  <si>
    <t>Модернизация фильтровальной станции</t>
  </si>
  <si>
    <t>Развитие системы водоотведения Муниципального Унитарного Объединенного Предприятия "Рефтинское" городского округа Рефтинский на 2010 - 2020 годы</t>
  </si>
  <si>
    <t>Обеспечение  экологической безопасности системы водоотведения и очистки стоков</t>
  </si>
  <si>
    <t>Модернизация НФК от ФНС-1 до совмещенного моста</t>
  </si>
  <si>
    <t>инвестиционной программы нет</t>
  </si>
  <si>
    <t>Информация об основных показателях финансово-хозяйственной деятельности МУ ОП "Рефтинское", включая структуру основных производственных затрат (в части регулируемой деятельности)</t>
  </si>
  <si>
    <r>
      <t>руб./м</t>
    </r>
    <r>
      <rPr>
        <vertAlign val="superscript"/>
        <sz val="10"/>
        <rFont val="Times New Roman"/>
        <family val="1"/>
      </rPr>
      <t>3</t>
    </r>
  </si>
  <si>
    <t xml:space="preserve">Постановление   </t>
  </si>
  <si>
    <t>Мероприятия по использованию платы за подключение</t>
  </si>
  <si>
    <t>Плата за подключение (тыс. руб.)</t>
  </si>
  <si>
    <t>Строительство трубопровода № 1 от насосной М. Рефт до фильтровальной станции</t>
  </si>
  <si>
    <t>Амортизация (тыс. руб.)</t>
  </si>
  <si>
    <t>Мероприятия по использованию амортизации</t>
  </si>
  <si>
    <t>Модернизация фильтровальной станции, разработка проектно-сметной документации по обустройству зоны санитарной охраны Малорефтинского водохранилища</t>
  </si>
  <si>
    <t>Строительство двух ФНС по проекту расширения городского округа Рефтинский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</si>
</sst>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 ;[Red]\-#,##0.0\ "/>
    <numFmt numFmtId="181" formatCode="0.000"/>
    <numFmt numFmtId="182" formatCode="#,##0.00_ ;[Red]\-#,##0.00\ "/>
    <numFmt numFmtId="183" formatCode="0.0000"/>
    <numFmt numFmtId="184" formatCode="0.0"/>
    <numFmt numFmtId="185" formatCode="#,##0.0000"/>
    <numFmt numFmtId="186" formatCode="#,##0.000"/>
    <numFmt numFmtId="187" formatCode="#,##0.0"/>
  </numFmts>
  <fonts count="15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/>
    </border>
    <border>
      <left>
        <color indexed="63"/>
      </left>
      <right style="thin"/>
      <top/>
      <bottom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19" applyFont="1" applyFill="1" applyAlignment="1" applyProtection="1">
      <alignment vertical="center" wrapText="1"/>
      <protection/>
    </xf>
    <xf numFmtId="0" fontId="1" fillId="0" borderId="0" xfId="19" applyFont="1" applyFill="1" applyAlignment="1" applyProtection="1">
      <alignment horizontal="left" vertical="center" wrapText="1"/>
      <protection/>
    </xf>
    <xf numFmtId="0" fontId="1" fillId="0" borderId="0" xfId="19" applyFont="1" applyFill="1" applyAlignment="1" applyProtection="1">
      <alignment horizontal="center" vertical="center" wrapText="1"/>
      <protection/>
    </xf>
    <xf numFmtId="0" fontId="3" fillId="0" borderId="1" xfId="19" applyFont="1" applyFill="1" applyBorder="1" applyAlignment="1" applyProtection="1">
      <alignment vertical="center" wrapText="1"/>
      <protection/>
    </xf>
    <xf numFmtId="0" fontId="3" fillId="0" borderId="2" xfId="19" applyFont="1" applyFill="1" applyBorder="1" applyAlignment="1" applyProtection="1">
      <alignment vertical="center" wrapText="1"/>
      <protection/>
    </xf>
    <xf numFmtId="0" fontId="3" fillId="0" borderId="2" xfId="20" applyFont="1" applyFill="1" applyBorder="1" applyAlignment="1" applyProtection="1">
      <alignment vertical="center" wrapText="1"/>
      <protection/>
    </xf>
    <xf numFmtId="0" fontId="3" fillId="0" borderId="3" xfId="19" applyFont="1" applyFill="1" applyBorder="1" applyAlignment="1" applyProtection="1">
      <alignment vertical="center" wrapText="1"/>
      <protection/>
    </xf>
    <xf numFmtId="0" fontId="3" fillId="0" borderId="0" xfId="19" applyFont="1" applyFill="1" applyAlignment="1" applyProtection="1">
      <alignment vertical="center" wrapText="1"/>
      <protection/>
    </xf>
    <xf numFmtId="0" fontId="3" fillId="0" borderId="4" xfId="20" applyFont="1" applyFill="1" applyBorder="1" applyAlignment="1" applyProtection="1">
      <alignment vertical="center" wrapText="1"/>
      <protection/>
    </xf>
    <xf numFmtId="0" fontId="3" fillId="0" borderId="0" xfId="20" applyFont="1" applyFill="1" applyBorder="1" applyAlignment="1" applyProtection="1">
      <alignment vertical="center" wrapText="1"/>
      <protection/>
    </xf>
    <xf numFmtId="0" fontId="3" fillId="0" borderId="5" xfId="19" applyFont="1" applyFill="1" applyBorder="1" applyAlignment="1" applyProtection="1">
      <alignment vertical="center" wrapText="1"/>
      <protection/>
    </xf>
    <xf numFmtId="0" fontId="3" fillId="0" borderId="0" xfId="20" applyFont="1" applyFill="1" applyBorder="1" applyAlignment="1" applyProtection="1">
      <alignment horizontal="center" vertical="center" wrapText="1"/>
      <protection/>
    </xf>
    <xf numFmtId="14" fontId="1" fillId="0" borderId="0" xfId="21" applyNumberFormat="1" applyFont="1" applyFill="1" applyBorder="1" applyAlignment="1" applyProtection="1">
      <alignment horizontal="center" vertical="center" wrapText="1"/>
      <protection/>
    </xf>
    <xf numFmtId="0" fontId="1" fillId="0" borderId="4" xfId="21" applyNumberFormat="1" applyFont="1" applyFill="1" applyBorder="1" applyAlignment="1" applyProtection="1">
      <alignment horizontal="center" vertical="center" wrapText="1"/>
      <protection/>
    </xf>
    <xf numFmtId="0" fontId="1" fillId="0" borderId="0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19" applyFont="1" applyFill="1" applyBorder="1" applyAlignment="1" applyProtection="1">
      <alignment horizontal="center" vertical="center" wrapText="1"/>
      <protection/>
    </xf>
    <xf numFmtId="49" fontId="3" fillId="0" borderId="6" xfId="21" applyNumberFormat="1" applyFont="1" applyFill="1" applyBorder="1" applyAlignment="1" applyProtection="1">
      <alignment horizontal="center" vertical="center" wrapText="1"/>
      <protection/>
    </xf>
    <xf numFmtId="0" fontId="3" fillId="0" borderId="7" xfId="21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20" applyFont="1" applyFill="1" applyBorder="1" applyAlignment="1" applyProtection="1">
      <alignment horizontal="center" vertical="center" wrapText="1"/>
      <protection/>
    </xf>
    <xf numFmtId="0" fontId="3" fillId="0" borderId="7" xfId="19" applyFont="1" applyFill="1" applyBorder="1" applyAlignment="1" applyProtection="1">
      <alignment horizontal="center" vertical="center" wrapText="1"/>
      <protection locked="0"/>
    </xf>
    <xf numFmtId="49" fontId="4" fillId="0" borderId="0" xfId="21" applyNumberFormat="1" applyFont="1" applyFill="1" applyBorder="1" applyAlignment="1" applyProtection="1">
      <alignment horizontal="center" vertical="center" wrapText="1"/>
      <protection/>
    </xf>
    <xf numFmtId="14" fontId="3" fillId="0" borderId="0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19" applyFont="1" applyFill="1" applyBorder="1" applyAlignment="1" applyProtection="1">
      <alignment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 locked="0"/>
    </xf>
    <xf numFmtId="0" fontId="3" fillId="0" borderId="8" xfId="21" applyNumberFormat="1" applyFont="1" applyFill="1" applyBorder="1" applyAlignment="1" applyProtection="1">
      <alignment horizontal="center" vertical="center" wrapText="1"/>
      <protection/>
    </xf>
    <xf numFmtId="0" fontId="4" fillId="0" borderId="0" xfId="21" applyNumberFormat="1" applyFont="1" applyFill="1" applyBorder="1" applyAlignment="1" applyProtection="1">
      <alignment horizontal="center" vertical="center" wrapText="1"/>
      <protection/>
    </xf>
    <xf numFmtId="0" fontId="3" fillId="0" borderId="0" xfId="20" applyNumberFormat="1" applyFont="1" applyFill="1" applyBorder="1" applyAlignment="1" applyProtection="1">
      <alignment vertical="center" wrapText="1"/>
      <protection/>
    </xf>
    <xf numFmtId="0" fontId="3" fillId="0" borderId="9" xfId="21" applyNumberFormat="1" applyFont="1" applyFill="1" applyBorder="1" applyAlignment="1" applyProtection="1">
      <alignment horizontal="center" vertical="center" wrapText="1"/>
      <protection/>
    </xf>
    <xf numFmtId="49" fontId="3" fillId="0" borderId="10" xfId="21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19" applyFont="1" applyFill="1" applyBorder="1" applyAlignment="1" applyProtection="1">
      <alignment horizontal="center" vertical="center" wrapText="1"/>
      <protection/>
    </xf>
    <xf numFmtId="0" fontId="3" fillId="0" borderId="12" xfId="21" applyNumberFormat="1" applyFont="1" applyFill="1" applyBorder="1" applyAlignment="1" applyProtection="1">
      <alignment horizontal="center" vertical="center" wrapText="1"/>
      <protection/>
    </xf>
    <xf numFmtId="49" fontId="3" fillId="0" borderId="13" xfId="21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19" applyFont="1" applyFill="1" applyBorder="1" applyAlignment="1" applyProtection="1">
      <alignment horizontal="center" vertical="center" wrapText="1"/>
      <protection locked="0"/>
    </xf>
    <xf numFmtId="49" fontId="3" fillId="0" borderId="9" xfId="21" applyNumberFormat="1" applyFont="1" applyFill="1" applyBorder="1" applyAlignment="1" applyProtection="1">
      <alignment horizontal="center" vertical="center" wrapText="1"/>
      <protection/>
    </xf>
    <xf numFmtId="49" fontId="3" fillId="0" borderId="12" xfId="21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Fill="1" applyAlignment="1" applyProtection="1">
      <alignment vertical="center" wrapText="1"/>
      <protection/>
    </xf>
    <xf numFmtId="49" fontId="3" fillId="0" borderId="15" xfId="21" applyNumberFormat="1" applyFont="1" applyFill="1" applyBorder="1" applyAlignment="1" applyProtection="1">
      <alignment horizontal="center" vertical="center" wrapText="1"/>
      <protection/>
    </xf>
    <xf numFmtId="0" fontId="3" fillId="0" borderId="16" xfId="20" applyFont="1" applyFill="1" applyBorder="1" applyAlignment="1" applyProtection="1">
      <alignment horizontal="center" vertical="center" wrapText="1"/>
      <protection/>
    </xf>
    <xf numFmtId="0" fontId="3" fillId="0" borderId="17" xfId="21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21" applyNumberFormat="1" applyFont="1" applyFill="1" applyAlignment="1" applyProtection="1">
      <alignment horizontal="center" vertical="center" wrapText="1"/>
      <protection/>
    </xf>
    <xf numFmtId="49" fontId="1" fillId="0" borderId="0" xfId="21" applyNumberFormat="1" applyFont="1" applyFill="1" applyAlignment="1" applyProtection="1">
      <alignment horizontal="center" vertical="center"/>
      <protection/>
    </xf>
    <xf numFmtId="0" fontId="3" fillId="0" borderId="18" xfId="20" applyFont="1" applyFill="1" applyBorder="1" applyAlignment="1" applyProtection="1">
      <alignment horizontal="center" vertical="center" wrapText="1"/>
      <protection/>
    </xf>
    <xf numFmtId="0" fontId="3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3" fillId="0" borderId="20" xfId="19" applyFont="1" applyFill="1" applyBorder="1" applyAlignment="1" applyProtection="1">
      <alignment horizontal="center" vertical="center" wrapText="1"/>
      <protection/>
    </xf>
    <xf numFmtId="49" fontId="3" fillId="0" borderId="13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9" applyFont="1" applyFill="1" applyBorder="1" applyAlignment="1" applyProtection="1">
      <alignment vertical="center" wrapText="1"/>
      <protection/>
    </xf>
    <xf numFmtId="0" fontId="3" fillId="0" borderId="21" xfId="20" applyFont="1" applyFill="1" applyBorder="1" applyAlignment="1" applyProtection="1">
      <alignment horizontal="center" vertical="center" wrapText="1"/>
      <protection/>
    </xf>
    <xf numFmtId="49" fontId="3" fillId="0" borderId="22" xfId="21" applyNumberFormat="1" applyFont="1" applyFill="1" applyBorder="1" applyAlignment="1" applyProtection="1">
      <alignment horizontal="center" vertical="center" wrapText="1"/>
      <protection locked="0"/>
    </xf>
    <xf numFmtId="49" fontId="3" fillId="0" borderId="23" xfId="21" applyNumberFormat="1" applyFont="1" applyFill="1" applyBorder="1" applyAlignment="1" applyProtection="1">
      <alignment horizontal="center" vertical="center" wrapText="1"/>
      <protection locked="0"/>
    </xf>
    <xf numFmtId="0" fontId="3" fillId="0" borderId="24" xfId="20" applyFont="1" applyFill="1" applyBorder="1" applyAlignment="1" applyProtection="1">
      <alignment vertical="center" wrapText="1"/>
      <protection/>
    </xf>
    <xf numFmtId="0" fontId="3" fillId="0" borderId="25" xfId="20" applyFont="1" applyFill="1" applyBorder="1" applyAlignment="1" applyProtection="1">
      <alignment vertical="center" wrapText="1"/>
      <protection/>
    </xf>
    <xf numFmtId="0" fontId="3" fillId="0" borderId="25" xfId="20" applyFont="1" applyFill="1" applyBorder="1" applyAlignment="1" applyProtection="1">
      <alignment horizontal="center" vertical="center" wrapText="1"/>
      <protection/>
    </xf>
    <xf numFmtId="0" fontId="3" fillId="0" borderId="26" xfId="19" applyFont="1" applyFill="1" applyBorder="1" applyAlignment="1" applyProtection="1">
      <alignment vertical="center" wrapText="1"/>
      <protection/>
    </xf>
    <xf numFmtId="0" fontId="3" fillId="0" borderId="0" xfId="19" applyFont="1" applyFill="1" applyAlignment="1" applyProtection="1">
      <alignment horizontal="center" vertical="center" wrapText="1"/>
      <protection/>
    </xf>
    <xf numFmtId="0" fontId="4" fillId="0" borderId="2" xfId="20" applyFont="1" applyFill="1" applyBorder="1" applyAlignment="1" applyProtection="1">
      <alignment horizontal="right" vertical="center" wrapText="1"/>
      <protection/>
    </xf>
    <xf numFmtId="0" fontId="4" fillId="0" borderId="27" xfId="20" applyFont="1" applyFill="1" applyBorder="1" applyAlignment="1" applyProtection="1">
      <alignment horizontal="center" vertical="center" wrapText="1"/>
      <protection/>
    </xf>
    <xf numFmtId="0" fontId="4" fillId="0" borderId="28" xfId="20" applyFont="1" applyFill="1" applyBorder="1" applyAlignment="1" applyProtection="1">
      <alignment horizontal="center" vertical="center" wrapText="1"/>
      <protection/>
    </xf>
    <xf numFmtId="0" fontId="4" fillId="0" borderId="21" xfId="20" applyFont="1" applyFill="1" applyBorder="1" applyAlignment="1" applyProtection="1">
      <alignment horizontal="center" vertic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10" xfId="20" applyFont="1" applyFill="1" applyBorder="1" applyAlignment="1" applyProtection="1">
      <alignment horizontal="center" vertical="center" wrapText="1"/>
      <protection/>
    </xf>
    <xf numFmtId="0" fontId="4" fillId="0" borderId="12" xfId="20" applyFont="1" applyFill="1" applyBorder="1" applyAlignment="1" applyProtection="1">
      <alignment horizontal="center" vertical="center" wrapText="1"/>
      <protection/>
    </xf>
    <xf numFmtId="0" fontId="4" fillId="0" borderId="13" xfId="20" applyFont="1" applyFill="1" applyBorder="1" applyAlignment="1" applyProtection="1">
      <alignment horizontal="center" vertical="center" wrapText="1"/>
      <protection/>
    </xf>
    <xf numFmtId="0" fontId="3" fillId="0" borderId="29" xfId="21" applyNumberFormat="1" applyFont="1" applyFill="1" applyBorder="1" applyAlignment="1" applyProtection="1">
      <alignment horizontal="center" vertical="center" wrapText="1"/>
      <protection locked="0"/>
    </xf>
    <xf numFmtId="0" fontId="3" fillId="0" borderId="30" xfId="21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21" applyNumberFormat="1" applyFont="1" applyFill="1" applyBorder="1" applyAlignment="1" applyProtection="1">
      <alignment horizontal="center" vertical="center" wrapText="1"/>
      <protection/>
    </xf>
    <xf numFmtId="0" fontId="3" fillId="0" borderId="30" xfId="21" applyNumberFormat="1" applyFont="1" applyFill="1" applyBorder="1" applyAlignment="1" applyProtection="1">
      <alignment horizontal="center" vertical="center" wrapText="1"/>
      <protection/>
    </xf>
    <xf numFmtId="0" fontId="3" fillId="0" borderId="31" xfId="20" applyFont="1" applyFill="1" applyBorder="1" applyAlignment="1" applyProtection="1">
      <alignment horizontal="center" vertical="center" wrapText="1"/>
      <protection locked="0"/>
    </xf>
    <xf numFmtId="0" fontId="3" fillId="0" borderId="10" xfId="20" applyFont="1" applyFill="1" applyBorder="1" applyAlignment="1" applyProtection="1">
      <alignment horizontal="center" vertical="center" wrapText="1"/>
      <protection locked="0"/>
    </xf>
    <xf numFmtId="0" fontId="4" fillId="0" borderId="20" xfId="19" applyFont="1" applyFill="1" applyBorder="1" applyAlignment="1" applyProtection="1">
      <alignment horizontal="center" vertical="center" wrapText="1"/>
      <protection locked="0"/>
    </xf>
    <xf numFmtId="0" fontId="4" fillId="0" borderId="13" xfId="19" applyFont="1" applyFill="1" applyBorder="1" applyAlignment="1" applyProtection="1">
      <alignment horizontal="center" vertical="center" wrapText="1"/>
      <protection locked="0"/>
    </xf>
    <xf numFmtId="0" fontId="3" fillId="0" borderId="32" xfId="20" applyFont="1" applyFill="1" applyBorder="1" applyAlignment="1" applyProtection="1">
      <alignment horizontal="center" vertical="center" wrapText="1"/>
      <protection/>
    </xf>
    <xf numFmtId="0" fontId="3" fillId="0" borderId="12" xfId="20" applyFont="1" applyFill="1" applyBorder="1" applyAlignment="1" applyProtection="1">
      <alignment horizontal="center" vertical="center" wrapText="1"/>
      <protection/>
    </xf>
    <xf numFmtId="0" fontId="3" fillId="0" borderId="33" xfId="20" applyFont="1" applyFill="1" applyBorder="1" applyAlignment="1" applyProtection="1">
      <alignment horizontal="center" vertical="center" wrapText="1"/>
      <protection/>
    </xf>
    <xf numFmtId="0" fontId="3" fillId="0" borderId="34" xfId="20" applyFont="1" applyFill="1" applyBorder="1" applyAlignment="1" applyProtection="1">
      <alignment horizontal="center" vertical="center" wrapText="1"/>
      <protection/>
    </xf>
    <xf numFmtId="0" fontId="3" fillId="0" borderId="35" xfId="20" applyFont="1" applyFill="1" applyBorder="1" applyAlignment="1" applyProtection="1">
      <alignment horizontal="center" vertical="center" wrapText="1"/>
      <protection/>
    </xf>
    <xf numFmtId="0" fontId="3" fillId="0" borderId="21" xfId="2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0" fontId="11" fillId="0" borderId="27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left" vertical="center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49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vertical="top" wrapText="1"/>
      <protection/>
    </xf>
    <xf numFmtId="0" fontId="11" fillId="0" borderId="18" xfId="0" applyFont="1" applyFill="1" applyBorder="1" applyAlignment="1" applyProtection="1">
      <alignment horizontal="center" vertical="top" wrapText="1"/>
      <protection/>
    </xf>
    <xf numFmtId="2" fontId="11" fillId="0" borderId="18" xfId="0" applyNumberFormat="1" applyFont="1" applyFill="1" applyBorder="1" applyAlignment="1" applyProtection="1">
      <alignment horizontal="center" vertical="top" wrapText="1"/>
      <protection locked="0"/>
    </xf>
    <xf numFmtId="14" fontId="11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8" xfId="18" applyNumberFormat="1" applyFont="1" applyFill="1" applyBorder="1" applyAlignment="1" applyProtection="1">
      <alignment vertical="top" wrapText="1" shrinkToFit="1" readingOrder="1"/>
      <protection locked="0"/>
    </xf>
    <xf numFmtId="49" fontId="11" fillId="0" borderId="18" xfId="18" applyNumberFormat="1" applyFont="1" applyFill="1" applyBorder="1" applyAlignment="1" applyProtection="1">
      <alignment vertical="top" wrapText="1"/>
      <protection locked="0"/>
    </xf>
    <xf numFmtId="49" fontId="11" fillId="0" borderId="18" xfId="0" applyNumberFormat="1" applyFont="1" applyFill="1" applyBorder="1" applyAlignment="1" applyProtection="1">
      <alignment vertical="top" wrapText="1"/>
      <protection/>
    </xf>
    <xf numFmtId="49" fontId="11" fillId="0" borderId="18" xfId="18" applyNumberFormat="1" applyFont="1" applyFill="1" applyBorder="1" applyAlignment="1" applyProtection="1">
      <alignment horizontal="left" vertical="top" wrapText="1" shrinkToFit="1" readingOrder="1"/>
      <protection locked="0"/>
    </xf>
    <xf numFmtId="49" fontId="11" fillId="0" borderId="18" xfId="0" applyNumberFormat="1" applyFont="1" applyFill="1" applyBorder="1" applyAlignment="1" applyProtection="1">
      <alignment vertical="top" wrapText="1"/>
      <protection locked="0"/>
    </xf>
    <xf numFmtId="2" fontId="11" fillId="0" borderId="18" xfId="0" applyNumberFormat="1" applyFont="1" applyFill="1" applyBorder="1" applyAlignment="1" applyProtection="1">
      <alignment horizontal="center" vertical="top" wrapText="1"/>
      <protection locked="0"/>
    </xf>
    <xf numFmtId="14" fontId="11" fillId="0" borderId="18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18" xfId="18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vertical="center" wrapText="1"/>
      <protection/>
    </xf>
    <xf numFmtId="2" fontId="11" fillId="0" borderId="18" xfId="18" applyNumberFormat="1" applyFont="1" applyFill="1" applyBorder="1" applyAlignment="1" applyProtection="1">
      <alignment horizontal="center" vertical="top" wrapText="1"/>
      <protection/>
    </xf>
    <xf numFmtId="14" fontId="11" fillId="0" borderId="18" xfId="18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4" xfId="0" applyFont="1" applyFill="1" applyBorder="1" applyAlignment="1" applyProtection="1">
      <alignment horizontal="center" vertical="center" wrapText="1"/>
      <protection/>
    </xf>
    <xf numFmtId="0" fontId="12" fillId="0" borderId="18" xfId="0" applyFont="1" applyFill="1" applyBorder="1" applyAlignment="1" applyProtection="1">
      <alignment horizontal="center" vertical="center" wrapText="1"/>
      <protection/>
    </xf>
    <xf numFmtId="0" fontId="11" fillId="0" borderId="18" xfId="0" applyFont="1" applyFill="1" applyBorder="1" applyAlignment="1" applyProtection="1">
      <alignment horizontal="center" vertical="center" wrapText="1"/>
      <protection/>
    </xf>
    <xf numFmtId="49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left" vertical="center" wrapText="1"/>
      <protection/>
    </xf>
    <xf numFmtId="4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36" xfId="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left"/>
      <protection/>
    </xf>
    <xf numFmtId="0" fontId="11" fillId="0" borderId="2" xfId="0" applyFont="1" applyFill="1" applyBorder="1" applyAlignment="1" applyProtection="1">
      <alignment horizontal="left" vertical="center" wrapText="1"/>
      <protection/>
    </xf>
    <xf numFmtId="0" fontId="11" fillId="0" borderId="3" xfId="0" applyFont="1" applyFill="1" applyBorder="1" applyAlignment="1" applyProtection="1">
      <alignment horizontal="left" vertical="center" wrapText="1"/>
      <protection/>
    </xf>
    <xf numFmtId="0" fontId="11" fillId="0" borderId="28" xfId="0" applyFont="1" applyFill="1" applyBorder="1" applyAlignment="1" applyProtection="1">
      <alignment horizontal="center" vertical="center" wrapText="1"/>
      <protection/>
    </xf>
    <xf numFmtId="186" fontId="11" fillId="0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27" xfId="0" applyFont="1" applyFill="1" applyBorder="1" applyAlignment="1" applyProtection="1">
      <alignment horizontal="left"/>
      <protection/>
    </xf>
    <xf numFmtId="0" fontId="11" fillId="0" borderId="28" xfId="0" applyFont="1" applyFill="1" applyBorder="1" applyAlignment="1" applyProtection="1">
      <alignment horizontal="left" vertical="center" wrapText="1"/>
      <protection/>
    </xf>
    <xf numFmtId="0" fontId="11" fillId="0" borderId="21" xfId="0" applyFont="1" applyFill="1" applyBorder="1" applyAlignment="1" applyProtection="1">
      <alignment horizontal="left" vertical="center" wrapText="1"/>
      <protection/>
    </xf>
    <xf numFmtId="0" fontId="11" fillId="0" borderId="1" xfId="0" applyFont="1" applyFill="1" applyBorder="1" applyAlignment="1" applyProtection="1">
      <alignment horizontal="left" vertical="center" wrapText="1" indent="1"/>
      <protection/>
    </xf>
    <xf numFmtId="0" fontId="11" fillId="0" borderId="27" xfId="0" applyFont="1" applyFill="1" applyBorder="1" applyAlignment="1" applyProtection="1">
      <alignment horizontal="left" vertical="center" wrapText="1" indent="1"/>
      <protection/>
    </xf>
    <xf numFmtId="0" fontId="11" fillId="0" borderId="18" xfId="0" applyFont="1" applyFill="1" applyBorder="1" applyAlignment="1" applyProtection="1">
      <alignment vertical="center" wrapText="1"/>
      <protection/>
    </xf>
    <xf numFmtId="3" fontId="11" fillId="0" borderId="18" xfId="0" applyNumberFormat="1" applyFont="1" applyFill="1" applyBorder="1" applyAlignment="1" applyProtection="1">
      <alignment horizontal="center" vertical="center"/>
      <protection locked="0"/>
    </xf>
    <xf numFmtId="187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8" xfId="0" applyFont="1" applyFill="1" applyBorder="1" applyAlignment="1" applyProtection="1">
      <alignment horizontal="left" vertical="center"/>
      <protection/>
    </xf>
    <xf numFmtId="49" fontId="11" fillId="0" borderId="18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0" borderId="18" xfId="0" applyFont="1" applyFill="1" applyBorder="1" applyAlignment="1" applyProtection="1">
      <alignment horizontal="left" vertical="center" wrapText="1"/>
      <protection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4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11" fillId="0" borderId="1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4" fontId="11" fillId="0" borderId="18" xfId="18" applyNumberFormat="1" applyFont="1" applyFill="1" applyBorder="1" applyAlignment="1" applyProtection="1">
      <alignment horizontal="center" vertical="top" wrapText="1"/>
      <protection/>
    </xf>
    <xf numFmtId="14" fontId="11" fillId="0" borderId="18" xfId="18" applyNumberFormat="1" applyFont="1" applyFill="1" applyBorder="1" applyAlignment="1" applyProtection="1">
      <alignment vertical="top" wrapText="1"/>
      <protection locked="0"/>
    </xf>
    <xf numFmtId="49" fontId="11" fillId="0" borderId="0" xfId="0" applyNumberFormat="1" applyFont="1" applyFill="1" applyAlignment="1" applyProtection="1">
      <alignment horizontal="right" vertical="top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0" borderId="37" xfId="0" applyFont="1" applyFill="1" applyBorder="1" applyAlignment="1" applyProtection="1">
      <alignment horizontal="left" vertical="center" wrapText="1"/>
      <protection/>
    </xf>
    <xf numFmtId="49" fontId="11" fillId="0" borderId="27" xfId="0" applyNumberFormat="1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left" vertical="center" wrapText="1"/>
      <protection/>
    </xf>
    <xf numFmtId="0" fontId="11" fillId="0" borderId="37" xfId="0" applyFont="1" applyFill="1" applyBorder="1" applyAlignment="1" applyProtection="1">
      <alignment vertical="center" wrapText="1"/>
      <protection/>
    </xf>
    <xf numFmtId="0" fontId="11" fillId="0" borderId="2" xfId="0" applyFont="1" applyFill="1" applyBorder="1" applyAlignment="1" applyProtection="1">
      <alignment vertical="center" wrapText="1"/>
      <protection/>
    </xf>
    <xf numFmtId="0" fontId="11" fillId="0" borderId="3" xfId="0" applyFont="1" applyFill="1" applyBorder="1" applyAlignment="1" applyProtection="1">
      <alignment vertical="center" wrapText="1"/>
      <protection/>
    </xf>
    <xf numFmtId="0" fontId="11" fillId="0" borderId="28" xfId="0" applyFont="1" applyFill="1" applyBorder="1" applyAlignment="1" applyProtection="1">
      <alignment vertical="center" wrapText="1"/>
      <protection/>
    </xf>
    <xf numFmtId="0" fontId="11" fillId="0" borderId="21" xfId="0" applyFont="1" applyFill="1" applyBorder="1" applyAlignment="1" applyProtection="1">
      <alignment vertical="center" wrapText="1"/>
      <protection/>
    </xf>
    <xf numFmtId="0" fontId="11" fillId="0" borderId="38" xfId="0" applyFont="1" applyFill="1" applyBorder="1" applyAlignment="1" applyProtection="1">
      <alignment vertical="center" wrapText="1"/>
      <protection/>
    </xf>
    <xf numFmtId="0" fontId="11" fillId="0" borderId="16" xfId="0" applyFont="1" applyFill="1" applyBorder="1" applyAlignment="1" applyProtection="1">
      <alignment vertical="center" wrapText="1"/>
      <protection/>
    </xf>
    <xf numFmtId="4" fontId="11" fillId="0" borderId="18" xfId="0" applyNumberFormat="1" applyFont="1" applyFill="1" applyBorder="1" applyAlignment="1" applyProtection="1">
      <alignment horizontal="center" vertical="center"/>
      <protection/>
    </xf>
    <xf numFmtId="49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12" fillId="0" borderId="18" xfId="0" applyFont="1" applyFill="1" applyBorder="1" applyAlignment="1" applyProtection="1">
      <alignment horizontal="center" vertical="top" wrapText="1"/>
      <protection/>
    </xf>
    <xf numFmtId="0" fontId="12" fillId="0" borderId="18" xfId="18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Alignment="1">
      <alignment horizontal="center" vertical="top"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39" xfId="0" applyFont="1" applyFill="1" applyBorder="1" applyAlignment="1" applyProtection="1">
      <alignment horizontal="center" wrapText="1"/>
      <protection/>
    </xf>
    <xf numFmtId="0" fontId="12" fillId="0" borderId="0" xfId="0" applyFont="1" applyFill="1" applyAlignment="1" applyProtection="1">
      <alignment horizontal="center" wrapText="1"/>
      <protection/>
    </xf>
    <xf numFmtId="0" fontId="12" fillId="0" borderId="0" xfId="0" applyFont="1" applyFill="1" applyAlignment="1" applyProtection="1">
      <alignment wrapText="1"/>
      <protection/>
    </xf>
    <xf numFmtId="0" fontId="11" fillId="0" borderId="40" xfId="0" applyFont="1" applyFill="1" applyBorder="1" applyAlignment="1" applyProtection="1">
      <alignment/>
      <protection/>
    </xf>
    <xf numFmtId="0" fontId="11" fillId="0" borderId="18" xfId="18" applyFont="1" applyFill="1" applyBorder="1" applyAlignment="1" applyProtection="1">
      <alignment horizontal="center" vertical="center" wrapText="1"/>
      <protection/>
    </xf>
    <xf numFmtId="0" fontId="11" fillId="0" borderId="18" xfId="18" applyFont="1" applyFill="1" applyBorder="1" applyAlignment="1" applyProtection="1">
      <alignment vertical="center" wrapText="1"/>
      <protection/>
    </xf>
    <xf numFmtId="0" fontId="11" fillId="0" borderId="18" xfId="18" applyFont="1" applyFill="1" applyBorder="1" applyAlignment="1" applyProtection="1">
      <alignment horizontal="center" vertical="top" wrapText="1"/>
      <protection/>
    </xf>
    <xf numFmtId="2" fontId="11" fillId="0" borderId="18" xfId="18" applyNumberFormat="1" applyFont="1" applyFill="1" applyBorder="1" applyAlignment="1" applyProtection="1">
      <alignment vertical="top" wrapText="1"/>
      <protection/>
    </xf>
    <xf numFmtId="49" fontId="11" fillId="0" borderId="18" xfId="18" applyNumberFormat="1" applyFont="1" applyFill="1" applyBorder="1" applyAlignment="1" applyProtection="1">
      <alignment vertical="center" wrapText="1"/>
      <protection locked="0"/>
    </xf>
    <xf numFmtId="49" fontId="11" fillId="0" borderId="0" xfId="18" applyNumberFormat="1" applyFont="1" applyFill="1" applyBorder="1" applyAlignment="1" applyProtection="1">
      <alignment horizontal="center" vertical="center" wrapText="1"/>
      <protection/>
    </xf>
    <xf numFmtId="0" fontId="11" fillId="0" borderId="0" xfId="18" applyFont="1" applyFill="1" applyBorder="1" applyAlignment="1" applyProtection="1">
      <alignment vertical="center" wrapText="1"/>
      <protection/>
    </xf>
    <xf numFmtId="0" fontId="11" fillId="0" borderId="0" xfId="18" applyFont="1" applyFill="1" applyBorder="1" applyAlignment="1" applyProtection="1">
      <alignment horizontal="center" vertical="center" wrapText="1"/>
      <protection/>
    </xf>
    <xf numFmtId="2" fontId="11" fillId="0" borderId="0" xfId="18" applyNumberFormat="1" applyFont="1" applyFill="1" applyBorder="1" applyAlignment="1" applyProtection="1">
      <alignment vertical="center" wrapText="1"/>
      <protection/>
    </xf>
    <xf numFmtId="14" fontId="11" fillId="0" borderId="0" xfId="18" applyNumberFormat="1" applyFont="1" applyFill="1" applyBorder="1" applyAlignment="1" applyProtection="1">
      <alignment horizontal="center" vertical="top" wrapText="1"/>
      <protection locked="0"/>
    </xf>
    <xf numFmtId="49" fontId="11" fillId="0" borderId="0" xfId="18" applyNumberFormat="1" applyFont="1" applyFill="1" applyBorder="1" applyAlignment="1" applyProtection="1">
      <alignment horizontal="center" vertical="top" wrapText="1" shrinkToFit="1" readingOrder="1"/>
      <protection locked="0"/>
    </xf>
    <xf numFmtId="49" fontId="11" fillId="0" borderId="0" xfId="18" applyNumberFormat="1" applyFont="1" applyFill="1" applyBorder="1" applyAlignment="1" applyProtection="1">
      <alignment horizontal="center" vertical="top" wrapText="1"/>
      <protection locked="0"/>
    </xf>
    <xf numFmtId="49" fontId="11" fillId="0" borderId="0" xfId="18" applyNumberFormat="1" applyFont="1" applyFill="1" applyBorder="1" applyAlignment="1" applyProtection="1">
      <alignment horizontal="center" vertical="center" wrapText="1"/>
      <protection locked="0"/>
    </xf>
    <xf numFmtId="49" fontId="11" fillId="0" borderId="24" xfId="0" applyNumberFormat="1" applyFont="1" applyFill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4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11" fillId="0" borderId="38" xfId="0" applyFont="1" applyFill="1" applyBorder="1" applyAlignment="1" applyProtection="1">
      <alignment horizontal="left" vertical="center" wrapText="1"/>
      <protection/>
    </xf>
    <xf numFmtId="0" fontId="11" fillId="0" borderId="27" xfId="0" applyFont="1" applyFill="1" applyBorder="1" applyAlignment="1" applyProtection="1">
      <alignment horizontal="left" vertical="center" wrapText="1"/>
      <protection/>
    </xf>
    <xf numFmtId="0" fontId="12" fillId="0" borderId="18" xfId="0" applyFont="1" applyFill="1" applyBorder="1" applyAlignment="1" applyProtection="1">
      <alignment horizontal="center" vertical="top" wrapText="1"/>
      <protection/>
    </xf>
    <xf numFmtId="0" fontId="12" fillId="0" borderId="18" xfId="0" applyFont="1" applyFill="1" applyBorder="1" applyAlignment="1" applyProtection="1">
      <alignment horizontal="center" vertical="top" wrapText="1"/>
      <protection/>
    </xf>
    <xf numFmtId="0" fontId="12" fillId="0" borderId="21" xfId="0" applyFont="1" applyFill="1" applyBorder="1" applyAlignment="1" applyProtection="1">
      <alignment horizontal="center" vertical="top" wrapText="1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0" xfId="0" applyFont="1" applyFill="1" applyAlignment="1">
      <alignment vertical="center"/>
    </xf>
    <xf numFmtId="0" fontId="11" fillId="0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49" fontId="11" fillId="0" borderId="18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top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 2" xfId="18"/>
    <cellStyle name="Обычный_PRIL1.ELECTR" xfId="19"/>
    <cellStyle name="Обычный_ЖКУ_проект3" xfId="20"/>
    <cellStyle name="Обычный_форма 1 водопровод для орг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2">
        <row r="2">
          <cell r="D2" t="str">
            <v>"Городской округ "Город Лесной"</v>
          </cell>
        </row>
        <row r="3">
          <cell r="D3" t="str">
            <v>Арамильский городской округ</v>
          </cell>
        </row>
        <row r="4">
          <cell r="D4" t="str">
            <v>Артемовский городской округ</v>
          </cell>
        </row>
        <row r="5">
          <cell r="D5" t="str">
            <v>Артинский городской округ</v>
          </cell>
        </row>
        <row r="6">
          <cell r="D6" t="str">
            <v>Асбестовский городской округ</v>
          </cell>
        </row>
        <row r="7">
          <cell r="D7" t="str">
            <v>Ачитский городской округ</v>
          </cell>
        </row>
        <row r="8">
          <cell r="D8" t="str">
            <v>Байкаловский муниципальный район</v>
          </cell>
        </row>
        <row r="9">
          <cell r="D9" t="str">
            <v>Белоярский городской округ</v>
          </cell>
        </row>
        <row r="10">
          <cell r="D10" t="str">
            <v>Березовский городской округ</v>
          </cell>
        </row>
        <row r="11">
          <cell r="D11" t="str">
            <v>Бисертский городской округ</v>
          </cell>
        </row>
        <row r="12">
          <cell r="D12" t="str">
            <v>Верхнесалдинский городской округ</v>
          </cell>
        </row>
        <row r="13">
          <cell r="D13" t="str">
            <v>Волчанский городской округ</v>
          </cell>
        </row>
        <row r="14">
          <cell r="D14" t="str">
            <v>Гаринский городской округ</v>
          </cell>
        </row>
        <row r="15">
          <cell r="D15" t="str">
            <v>Горноуральский городской округ</v>
          </cell>
        </row>
        <row r="16">
          <cell r="D16" t="str">
            <v>Ивдельский городской округ</v>
          </cell>
        </row>
        <row r="17">
          <cell r="D17" t="str">
            <v>Ирбитское муниципальное образование</v>
          </cell>
        </row>
        <row r="18">
          <cell r="D18" t="str">
            <v>Каменский городской округ</v>
          </cell>
        </row>
        <row r="19">
          <cell r="D19" t="str">
            <v>Камышловский городской округ</v>
          </cell>
        </row>
        <row r="20">
          <cell r="D20" t="str">
            <v>Качканарский городской округ</v>
          </cell>
        </row>
        <row r="21">
          <cell r="D21" t="str">
            <v>Кировградский городской округ</v>
          </cell>
        </row>
        <row r="22">
          <cell r="D22" t="str">
            <v>Кушвинский городской округ</v>
          </cell>
        </row>
        <row r="23">
          <cell r="D23" t="str">
            <v>Малышевский городской округ</v>
          </cell>
        </row>
        <row r="24">
          <cell r="D24" t="str">
            <v>Махневское муниципальное образование</v>
          </cell>
        </row>
        <row r="25">
          <cell r="D25" t="str">
            <v>Муниципальное образование Алапаевское</v>
          </cell>
        </row>
        <row r="26">
          <cell r="D26" t="str">
            <v>Невьянский городской округ</v>
          </cell>
        </row>
        <row r="27">
          <cell r="D27" t="str">
            <v>Нижнесергинский муниципальный район</v>
          </cell>
        </row>
        <row r="28">
          <cell r="D28" t="str">
            <v>Нижнетуринский городской округ</v>
          </cell>
        </row>
        <row r="29">
          <cell r="D29" t="str">
            <v>Новолялинский городской округ</v>
          </cell>
        </row>
        <row r="30">
          <cell r="D30" t="str">
            <v>Новоуральский городской округ</v>
          </cell>
        </row>
        <row r="31">
          <cell r="D31" t="str">
            <v>Полевской городской округ</v>
          </cell>
        </row>
        <row r="32">
          <cell r="D32" t="str">
            <v>Пышминский городской округ</v>
          </cell>
        </row>
        <row r="33">
          <cell r="D33" t="str">
            <v>Режевской городской округ</v>
          </cell>
        </row>
        <row r="34">
          <cell r="D34" t="str">
            <v>Североуральский городской округ</v>
          </cell>
        </row>
        <row r="35">
          <cell r="D35" t="str">
            <v>Серовский городской округ</v>
          </cell>
        </row>
        <row r="36">
          <cell r="D36" t="str">
            <v>Слободо-Туринский муниципальный район</v>
          </cell>
        </row>
        <row r="37">
          <cell r="D37" t="str">
            <v>Сосьвинский городской округ</v>
          </cell>
        </row>
        <row r="38">
          <cell r="D38" t="str">
            <v>Сысертский городской округ</v>
          </cell>
        </row>
        <row r="39">
          <cell r="D39" t="str">
            <v>Таборинский муниципальный район</v>
          </cell>
        </row>
        <row r="40">
          <cell r="D40" t="str">
            <v>Тавдинский городской округ</v>
          </cell>
        </row>
        <row r="41">
          <cell r="D41" t="str">
            <v>Талицкий городской округ</v>
          </cell>
        </row>
        <row r="42">
          <cell r="D42" t="str">
            <v>Тугулымский городской округ</v>
          </cell>
        </row>
        <row r="43">
          <cell r="D43" t="str">
            <v>Туринский городской округ</v>
          </cell>
        </row>
        <row r="44">
          <cell r="D44" t="str">
            <v>Шалинский городской округ</v>
          </cell>
        </row>
        <row r="45">
          <cell r="D45" t="str">
            <v>город Каменск-Уральский</v>
          </cell>
        </row>
        <row r="46">
          <cell r="D46" t="str">
            <v>город Нижний Тагил</v>
          </cell>
        </row>
        <row r="47">
          <cell r="D47" t="str">
            <v>городской округ Богданович</v>
          </cell>
        </row>
        <row r="48">
          <cell r="D48" t="str">
            <v>городской округ Верх-Нейвинский</v>
          </cell>
        </row>
        <row r="49">
          <cell r="D49" t="str">
            <v>городской округ Верхнее Дуброво</v>
          </cell>
        </row>
        <row r="50">
          <cell r="D50" t="str">
            <v>городской округ Верхний Тагил</v>
          </cell>
        </row>
        <row r="51">
          <cell r="D51" t="str">
            <v>городской округ Верхняя Пышма</v>
          </cell>
        </row>
        <row r="52">
          <cell r="D52" t="str">
            <v>городской округ Верхняя Тура</v>
          </cell>
        </row>
        <row r="53">
          <cell r="D53" t="str">
            <v>городской округ Верхотурский</v>
          </cell>
        </row>
        <row r="54">
          <cell r="D54" t="str">
            <v>городской округ Дегтярск</v>
          </cell>
        </row>
        <row r="55">
          <cell r="D55" t="str">
            <v>городской округ ЗАТО Свободный</v>
          </cell>
        </row>
        <row r="56">
          <cell r="D56" t="str">
            <v>городской округ Заречный</v>
          </cell>
        </row>
        <row r="57">
          <cell r="D57" t="str">
            <v>городской округ Карпинск</v>
          </cell>
        </row>
        <row r="58">
          <cell r="D58" t="str">
            <v>городской округ Краснотурьинск</v>
          </cell>
        </row>
        <row r="59">
          <cell r="D59" t="str">
            <v>городской округ Красноуральск</v>
          </cell>
        </row>
        <row r="60">
          <cell r="D60" t="str">
            <v>городской округ Красноуфимск</v>
          </cell>
        </row>
        <row r="61">
          <cell r="D61" t="str">
            <v>городской округ Нижняя Салда</v>
          </cell>
        </row>
        <row r="62">
          <cell r="D62" t="str">
            <v>городской округ Пелым</v>
          </cell>
        </row>
        <row r="63">
          <cell r="D63" t="str">
            <v>городской округ Первоуральск</v>
          </cell>
        </row>
        <row r="64">
          <cell r="D64" t="str">
            <v>городской округ Ревда</v>
          </cell>
        </row>
        <row r="65">
          <cell r="D65" t="str">
            <v>городской округ Рефтинский</v>
          </cell>
        </row>
        <row r="66">
          <cell r="D66" t="str">
            <v>городской округ Среднеуральск</v>
          </cell>
        </row>
        <row r="67">
          <cell r="D67" t="str">
            <v>городской округ Староуткинск</v>
          </cell>
        </row>
        <row r="68">
          <cell r="D68" t="str">
            <v>городской округ Сухой Лог</v>
          </cell>
        </row>
        <row r="69">
          <cell r="D69" t="str">
            <v>муниципальное образование «поселок Уральский»</v>
          </cell>
        </row>
        <row r="70">
          <cell r="D70" t="str">
            <v>муниципальное образование Камышловский муниципальный район</v>
          </cell>
        </row>
        <row r="71">
          <cell r="D71" t="str">
            <v>муниципальное образование Красноуфимский округ</v>
          </cell>
        </row>
        <row r="72">
          <cell r="D72" t="str">
            <v>муниципальное образование город Алапаевск</v>
          </cell>
        </row>
        <row r="73">
          <cell r="D73" t="str">
            <v>муниципальное образование город Екатеринбург</v>
          </cell>
        </row>
        <row r="74">
          <cell r="D74" t="str">
            <v>муниципальное образование город Ирбит</v>
          </cell>
        </row>
        <row r="140">
          <cell r="B140" t="str">
            <v>городской округ Рефтинский</v>
          </cell>
        </row>
        <row r="141">
          <cell r="B141" t="str">
            <v>городской округ Рефтинский</v>
          </cell>
        </row>
      </sheetData>
      <sheetData sheetId="13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C2">
      <selection activeCell="E20" sqref="E20"/>
    </sheetView>
  </sheetViews>
  <sheetFormatPr defaultColWidth="9.140625" defaultRowHeight="12.75"/>
  <cols>
    <col min="1" max="1" width="17.57421875" style="1" hidden="1" customWidth="1"/>
    <col min="2" max="2" width="17.57421875" style="2" hidden="1" customWidth="1"/>
    <col min="3" max="3" width="2.7109375" style="1" customWidth="1"/>
    <col min="4" max="4" width="2.7109375" style="8" customWidth="1"/>
    <col min="5" max="5" width="32.7109375" style="8" customWidth="1"/>
    <col min="6" max="6" width="16.57421875" style="8" customWidth="1"/>
    <col min="7" max="7" width="39.140625" style="55" customWidth="1"/>
    <col min="8" max="8" width="23.57421875" style="8" customWidth="1"/>
    <col min="9" max="10" width="2.7109375" style="8" customWidth="1"/>
    <col min="11" max="16384" width="9.140625" style="8" customWidth="1"/>
  </cols>
  <sheetData>
    <row r="1" spans="1:7" s="1" customFormat="1" ht="35.25" customHeight="1" hidden="1">
      <c r="A1" s="1" t="str">
        <f>region_name</f>
        <v>Свердловская область</v>
      </c>
      <c r="B1" s="2">
        <f>IF(god="","Не определено",god)</f>
        <v>2011</v>
      </c>
      <c r="C1" s="1" t="str">
        <f>org&amp;"_INN:"&amp;inn&amp;"_KPP:"&amp;kpp</f>
        <v>Муниципальное унитарное объединенное предприятие "Рефтинское" городского округа Рефтинский, п.Рефтинский_INN:6603020368_KPP:660301001</v>
      </c>
      <c r="G1" s="3"/>
    </row>
    <row r="2" spans="1:7" s="1" customFormat="1" ht="11.25" customHeight="1">
      <c r="A2" s="1" t="str">
        <f>IF(org="","Не определено",org)</f>
        <v>Муниципальное унитарное объединенное предприятие "Рефтинское" городского округа Рефтинский, п.Рефтинский</v>
      </c>
      <c r="B2" s="2" t="str">
        <f>IF(inn="","Не определено",inn)</f>
        <v>6603020368</v>
      </c>
      <c r="G2" s="3"/>
    </row>
    <row r="3" spans="1:9" ht="12.75" customHeight="1">
      <c r="A3" s="1" t="str">
        <f>IF(mo="","Не определено",mo)</f>
        <v>городской округ Рефтинский</v>
      </c>
      <c r="B3" s="2" t="str">
        <f>IF(oktmo="","Не определено",oktmo)</f>
        <v>65763000</v>
      </c>
      <c r="D3" s="4"/>
      <c r="E3" s="5"/>
      <c r="F3" s="6"/>
      <c r="G3" s="56" t="str">
        <f>version</f>
        <v>Версия 2.5</v>
      </c>
      <c r="H3" s="56"/>
      <c r="I3" s="7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660301001</v>
      </c>
      <c r="D4" s="9"/>
      <c r="E4" s="57" t="s">
        <v>0</v>
      </c>
      <c r="F4" s="58"/>
      <c r="G4" s="59"/>
      <c r="H4" s="10"/>
      <c r="I4" s="11"/>
    </row>
    <row r="5" spans="4:9" ht="12" thickBot="1">
      <c r="D5" s="9"/>
      <c r="E5" s="10"/>
      <c r="F5" s="10"/>
      <c r="G5" s="12"/>
      <c r="H5" s="10"/>
      <c r="I5" s="11"/>
    </row>
    <row r="6" spans="4:9" ht="16.5" customHeight="1">
      <c r="D6" s="9"/>
      <c r="E6" s="60" t="s">
        <v>1</v>
      </c>
      <c r="F6" s="61"/>
      <c r="G6" s="12"/>
      <c r="H6" s="10"/>
      <c r="I6" s="11"/>
    </row>
    <row r="7" spans="1:9" ht="24.75" customHeight="1" thickBot="1">
      <c r="A7" s="13"/>
      <c r="D7" s="9"/>
      <c r="E7" s="62" t="s">
        <v>2</v>
      </c>
      <c r="F7" s="63"/>
      <c r="G7" s="12"/>
      <c r="H7" s="10"/>
      <c r="I7" s="11"/>
    </row>
    <row r="8" spans="1:9" ht="12" customHeight="1" thickBot="1">
      <c r="A8" s="13"/>
      <c r="D8" s="14"/>
      <c r="E8" s="15"/>
      <c r="F8" s="16"/>
      <c r="G8" s="17"/>
      <c r="H8" s="16"/>
      <c r="I8" s="11"/>
    </row>
    <row r="9" spans="4:9" ht="30" customHeight="1" thickBot="1">
      <c r="D9" s="14"/>
      <c r="E9" s="18" t="s">
        <v>3</v>
      </c>
      <c r="F9" s="19">
        <v>2011</v>
      </c>
      <c r="G9" s="20"/>
      <c r="H9" s="21"/>
      <c r="I9" s="11"/>
    </row>
    <row r="10" spans="4:9" ht="12" customHeight="1" thickBot="1">
      <c r="D10" s="14"/>
      <c r="E10" s="22"/>
      <c r="F10" s="10"/>
      <c r="G10" s="23"/>
      <c r="H10" s="24"/>
      <c r="I10" s="11"/>
    </row>
    <row r="11" spans="1:9" ht="37.5" customHeight="1" thickBot="1">
      <c r="A11" s="1" t="s">
        <v>4</v>
      </c>
      <c r="B11" s="2" t="s">
        <v>5</v>
      </c>
      <c r="D11" s="14"/>
      <c r="E11" s="18" t="s">
        <v>6</v>
      </c>
      <c r="F11" s="25" t="s">
        <v>7</v>
      </c>
      <c r="G11" s="20" t="s">
        <v>8</v>
      </c>
      <c r="H11" s="21" t="s">
        <v>50</v>
      </c>
      <c r="I11" s="11"/>
    </row>
    <row r="12" spans="1:9" ht="12" customHeight="1" thickBot="1">
      <c r="A12" s="1">
        <v>627</v>
      </c>
      <c r="D12" s="14"/>
      <c r="E12" s="22"/>
      <c r="F12" s="23"/>
      <c r="G12" s="23"/>
      <c r="H12" s="24"/>
      <c r="I12" s="11"/>
    </row>
    <row r="13" spans="4:9" ht="36" customHeight="1" thickBot="1">
      <c r="D13" s="14"/>
      <c r="E13" s="26" t="s">
        <v>9</v>
      </c>
      <c r="F13" s="64" t="s">
        <v>10</v>
      </c>
      <c r="G13" s="65"/>
      <c r="H13" s="24"/>
      <c r="I13" s="11"/>
    </row>
    <row r="14" spans="4:9" ht="15" customHeight="1" hidden="1">
      <c r="D14" s="14"/>
      <c r="E14" s="27"/>
      <c r="F14" s="28"/>
      <c r="G14" s="23"/>
      <c r="H14" s="24"/>
      <c r="I14" s="11"/>
    </row>
    <row r="15" spans="4:9" ht="24.75" customHeight="1" hidden="1">
      <c r="D15" s="14"/>
      <c r="E15" s="26" t="s">
        <v>11</v>
      </c>
      <c r="F15" s="66"/>
      <c r="G15" s="67"/>
      <c r="H15" s="24" t="s">
        <v>12</v>
      </c>
      <c r="I15" s="11"/>
    </row>
    <row r="16" spans="4:9" ht="12" customHeight="1" thickBot="1">
      <c r="D16" s="14"/>
      <c r="E16" s="27"/>
      <c r="F16" s="28"/>
      <c r="G16" s="23"/>
      <c r="H16" s="24"/>
      <c r="I16" s="11"/>
    </row>
    <row r="17" spans="4:9" ht="23.25" customHeight="1">
      <c r="D17" s="14"/>
      <c r="E17" s="29" t="s">
        <v>13</v>
      </c>
      <c r="F17" s="30" t="s">
        <v>14</v>
      </c>
      <c r="G17" s="17"/>
      <c r="H17" s="31" t="s">
        <v>15</v>
      </c>
      <c r="I17" s="11"/>
    </row>
    <row r="18" spans="4:9" ht="19.5" customHeight="1" thickBot="1">
      <c r="D18" s="14"/>
      <c r="E18" s="32" t="s">
        <v>16</v>
      </c>
      <c r="F18" s="33" t="s">
        <v>17</v>
      </c>
      <c r="G18" s="17"/>
      <c r="H18" s="34" t="s">
        <v>18</v>
      </c>
      <c r="I18" s="11"/>
    </row>
    <row r="19" spans="4:9" ht="12" customHeight="1" thickBot="1">
      <c r="D19" s="14"/>
      <c r="E19" s="22"/>
      <c r="F19" s="10"/>
      <c r="G19" s="23"/>
      <c r="H19" s="24"/>
      <c r="I19" s="11"/>
    </row>
    <row r="20" spans="4:9" ht="21" customHeight="1">
      <c r="D20" s="14"/>
      <c r="E20" s="35" t="s">
        <v>19</v>
      </c>
      <c r="F20" s="68"/>
      <c r="G20" s="69"/>
      <c r="H20" s="24"/>
      <c r="I20" s="11"/>
    </row>
    <row r="21" spans="4:9" ht="21" customHeight="1" thickBot="1">
      <c r="D21" s="14"/>
      <c r="E21" s="36" t="s">
        <v>20</v>
      </c>
      <c r="F21" s="70" t="s">
        <v>18</v>
      </c>
      <c r="G21" s="71"/>
      <c r="H21" s="24"/>
      <c r="I21" s="11"/>
    </row>
    <row r="22" spans="3:17" ht="39.75" customHeight="1">
      <c r="C22" s="37"/>
      <c r="D22" s="14"/>
      <c r="E22" s="38" t="s">
        <v>21</v>
      </c>
      <c r="F22" s="39" t="s">
        <v>22</v>
      </c>
      <c r="G22" s="40" t="s">
        <v>23</v>
      </c>
      <c r="H22" s="10"/>
      <c r="I22" s="11"/>
      <c r="O22" s="41"/>
      <c r="P22" s="41"/>
      <c r="Q22" s="42"/>
    </row>
    <row r="23" spans="4:9" ht="24.75" customHeight="1">
      <c r="D23" s="14"/>
      <c r="E23" s="72" t="s">
        <v>24</v>
      </c>
      <c r="F23" s="43" t="s">
        <v>25</v>
      </c>
      <c r="G23" s="44" t="s">
        <v>23</v>
      </c>
      <c r="H23" s="10"/>
      <c r="I23" s="11"/>
    </row>
    <row r="24" spans="4:9" ht="24.75" customHeight="1" thickBot="1">
      <c r="D24" s="14"/>
      <c r="E24" s="73"/>
      <c r="F24" s="45" t="s">
        <v>26</v>
      </c>
      <c r="G24" s="46" t="s">
        <v>27</v>
      </c>
      <c r="H24" s="24"/>
      <c r="I24" s="11"/>
    </row>
    <row r="25" spans="4:9" ht="12" customHeight="1" thickBot="1">
      <c r="D25" s="14"/>
      <c r="E25" s="22"/>
      <c r="F25" s="10"/>
      <c r="G25" s="23"/>
      <c r="H25" s="24"/>
      <c r="I25" s="11"/>
    </row>
    <row r="26" spans="1:9" ht="27" customHeight="1">
      <c r="A26" s="47" t="s">
        <v>28</v>
      </c>
      <c r="B26" s="2" t="s">
        <v>29</v>
      </c>
      <c r="D26" s="9"/>
      <c r="E26" s="74" t="s">
        <v>29</v>
      </c>
      <c r="F26" s="75"/>
      <c r="G26" s="30" t="s">
        <v>30</v>
      </c>
      <c r="H26" s="10"/>
      <c r="I26" s="11"/>
    </row>
    <row r="27" spans="1:9" ht="27" customHeight="1">
      <c r="A27" s="47" t="s">
        <v>31</v>
      </c>
      <c r="B27" s="2" t="s">
        <v>32</v>
      </c>
      <c r="D27" s="9"/>
      <c r="E27" s="76" t="s">
        <v>32</v>
      </c>
      <c r="F27" s="77"/>
      <c r="G27" s="49" t="s">
        <v>33</v>
      </c>
      <c r="H27" s="10"/>
      <c r="I27" s="11"/>
    </row>
    <row r="28" spans="1:9" ht="21" customHeight="1">
      <c r="A28" s="47" t="s">
        <v>34</v>
      </c>
      <c r="B28" s="2" t="s">
        <v>35</v>
      </c>
      <c r="D28" s="9"/>
      <c r="E28" s="72" t="s">
        <v>36</v>
      </c>
      <c r="F28" s="48" t="s">
        <v>37</v>
      </c>
      <c r="G28" s="50" t="s">
        <v>38</v>
      </c>
      <c r="H28" s="10"/>
      <c r="I28" s="11"/>
    </row>
    <row r="29" spans="1:9" ht="21" customHeight="1">
      <c r="A29" s="47" t="s">
        <v>39</v>
      </c>
      <c r="B29" s="2" t="s">
        <v>40</v>
      </c>
      <c r="D29" s="9"/>
      <c r="E29" s="72"/>
      <c r="F29" s="48" t="s">
        <v>41</v>
      </c>
      <c r="G29" s="50" t="s">
        <v>42</v>
      </c>
      <c r="H29" s="10"/>
      <c r="I29" s="11"/>
    </row>
    <row r="30" spans="1:9" ht="21" customHeight="1">
      <c r="A30" s="47" t="s">
        <v>43</v>
      </c>
      <c r="B30" s="2" t="s">
        <v>44</v>
      </c>
      <c r="D30" s="9"/>
      <c r="E30" s="72" t="s">
        <v>45</v>
      </c>
      <c r="F30" s="48" t="s">
        <v>37</v>
      </c>
      <c r="G30" s="50" t="s">
        <v>46</v>
      </c>
      <c r="H30" s="10"/>
      <c r="I30" s="11"/>
    </row>
    <row r="31" spans="1:9" ht="21" customHeight="1">
      <c r="A31" s="47" t="s">
        <v>47</v>
      </c>
      <c r="B31" s="2" t="s">
        <v>48</v>
      </c>
      <c r="D31" s="9"/>
      <c r="E31" s="72"/>
      <c r="F31" s="48" t="s">
        <v>41</v>
      </c>
      <c r="G31" s="50" t="s">
        <v>49</v>
      </c>
      <c r="H31" s="10"/>
      <c r="I31" s="11"/>
    </row>
    <row r="32" spans="4:9" ht="11.25">
      <c r="D32" s="51"/>
      <c r="E32" s="52"/>
      <c r="F32" s="52"/>
      <c r="G32" s="53"/>
      <c r="H32" s="52"/>
      <c r="I32" s="54"/>
    </row>
  </sheetData>
  <mergeCells count="13">
    <mergeCell ref="E30:E31"/>
    <mergeCell ref="E23:E24"/>
    <mergeCell ref="E26:F26"/>
    <mergeCell ref="E27:F27"/>
    <mergeCell ref="E28:E29"/>
    <mergeCell ref="F13:G13"/>
    <mergeCell ref="F15:G15"/>
    <mergeCell ref="F20:G20"/>
    <mergeCell ref="F21:G21"/>
    <mergeCell ref="G3:H3"/>
    <mergeCell ref="E4:G4"/>
    <mergeCell ref="E6:F6"/>
    <mergeCell ref="E7:F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 F21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MO_LIST_65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5"/>
  <sheetViews>
    <sheetView workbookViewId="0" topLeftCell="A1">
      <selection activeCell="D51" sqref="D51"/>
    </sheetView>
  </sheetViews>
  <sheetFormatPr defaultColWidth="9.140625" defaultRowHeight="12.75"/>
  <cols>
    <col min="1" max="1" width="4.57421875" style="109" customWidth="1"/>
    <col min="2" max="2" width="24.140625" style="109" customWidth="1"/>
    <col min="3" max="3" width="10.57421875" style="109" customWidth="1"/>
    <col min="4" max="4" width="9.7109375" style="109" customWidth="1"/>
    <col min="5" max="5" width="10.57421875" style="109" customWidth="1"/>
    <col min="6" max="6" width="14.421875" style="109" customWidth="1"/>
    <col min="7" max="7" width="21.140625" style="109" customWidth="1"/>
    <col min="8" max="8" width="29.421875" style="109" customWidth="1"/>
    <col min="9" max="9" width="18.140625" style="109" customWidth="1"/>
    <col min="10" max="10" width="2.7109375" style="109" customWidth="1"/>
    <col min="11" max="16384" width="9.140625" style="109" customWidth="1"/>
  </cols>
  <sheetData>
    <row r="1" spans="1:9" s="108" customFormat="1" ht="23.25" customHeight="1">
      <c r="A1" s="86" t="s">
        <v>66</v>
      </c>
      <c r="B1" s="86"/>
      <c r="C1" s="86"/>
      <c r="D1" s="86"/>
      <c r="E1" s="86"/>
      <c r="F1" s="86"/>
      <c r="G1" s="86"/>
      <c r="H1" s="86"/>
      <c r="I1" s="86"/>
    </row>
    <row r="2" s="108" customFormat="1" ht="12" customHeight="1"/>
    <row r="3" spans="1:25" s="108" customFormat="1" ht="21" customHeight="1">
      <c r="A3" s="86" t="s">
        <v>113</v>
      </c>
      <c r="B3" s="86"/>
      <c r="C3" s="86"/>
      <c r="D3" s="86"/>
      <c r="E3" s="86"/>
      <c r="F3" s="86"/>
      <c r="G3" s="86"/>
      <c r="H3" s="86"/>
      <c r="I3" s="86"/>
      <c r="J3" s="161"/>
      <c r="K3" s="162"/>
      <c r="L3" s="162"/>
      <c r="M3" s="162"/>
      <c r="N3" s="162"/>
      <c r="O3" s="162"/>
      <c r="P3" s="162"/>
      <c r="Q3" s="162"/>
      <c r="R3" s="163"/>
      <c r="S3" s="163"/>
      <c r="T3" s="163"/>
      <c r="U3" s="163"/>
      <c r="V3" s="163"/>
      <c r="W3" s="163"/>
      <c r="X3" s="163"/>
      <c r="Y3" s="163"/>
    </row>
    <row r="4" spans="1:25" ht="12.75" customHeight="1">
      <c r="A4" s="88"/>
      <c r="B4" s="88"/>
      <c r="C4" s="88"/>
      <c r="D4" s="88"/>
      <c r="E4" s="88"/>
      <c r="F4" s="88"/>
      <c r="G4" s="88"/>
      <c r="H4" s="88"/>
      <c r="I4" s="89"/>
      <c r="J4" s="164"/>
      <c r="K4" s="165"/>
      <c r="L4" s="165"/>
      <c r="M4" s="165"/>
      <c r="N4" s="165"/>
      <c r="O4" s="165"/>
      <c r="P4" s="165"/>
      <c r="Q4" s="165"/>
      <c r="R4" s="166"/>
      <c r="S4" s="166"/>
      <c r="T4" s="166"/>
      <c r="U4" s="166"/>
      <c r="V4" s="166"/>
      <c r="W4" s="166"/>
      <c r="X4" s="166"/>
      <c r="Y4" s="166"/>
    </row>
    <row r="5" spans="1:10" ht="39">
      <c r="A5" s="157" t="s">
        <v>51</v>
      </c>
      <c r="B5" s="158" t="s">
        <v>52</v>
      </c>
      <c r="C5" s="158" t="s">
        <v>53</v>
      </c>
      <c r="D5" s="159" t="s">
        <v>115</v>
      </c>
      <c r="E5" s="158" t="s">
        <v>55</v>
      </c>
      <c r="F5" s="158" t="s">
        <v>56</v>
      </c>
      <c r="G5" s="158" t="s">
        <v>199</v>
      </c>
      <c r="H5" s="158" t="s">
        <v>57</v>
      </c>
      <c r="I5" s="159" t="s">
        <v>58</v>
      </c>
      <c r="J5" s="167"/>
    </row>
    <row r="6" spans="1:10" ht="12.75">
      <c r="A6" s="104">
        <v>1</v>
      </c>
      <c r="B6" s="168">
        <v>2</v>
      </c>
      <c r="C6" s="168">
        <v>3</v>
      </c>
      <c r="D6" s="168">
        <v>4</v>
      </c>
      <c r="E6" s="168">
        <v>5</v>
      </c>
      <c r="F6" s="168">
        <v>6</v>
      </c>
      <c r="G6" s="168">
        <v>7</v>
      </c>
      <c r="H6" s="168">
        <v>8</v>
      </c>
      <c r="I6" s="168">
        <v>9</v>
      </c>
      <c r="J6" s="167"/>
    </row>
    <row r="7" spans="1:10" ht="33.75" customHeight="1">
      <c r="A7" s="104" t="s">
        <v>59</v>
      </c>
      <c r="B7" s="169" t="s">
        <v>174</v>
      </c>
      <c r="C7" s="170" t="s">
        <v>60</v>
      </c>
      <c r="D7" s="171">
        <v>617.7</v>
      </c>
      <c r="E7" s="142">
        <v>40544</v>
      </c>
      <c r="F7" s="142">
        <v>40908</v>
      </c>
      <c r="G7" s="97" t="s">
        <v>67</v>
      </c>
      <c r="H7" s="98" t="s">
        <v>68</v>
      </c>
      <c r="I7" s="172" t="s">
        <v>173</v>
      </c>
      <c r="J7" s="167"/>
    </row>
    <row r="8" spans="1:10" ht="11.25" customHeight="1">
      <c r="A8" s="173"/>
      <c r="B8" s="174"/>
      <c r="C8" s="175"/>
      <c r="D8" s="176"/>
      <c r="E8" s="177"/>
      <c r="F8" s="177"/>
      <c r="G8" s="178"/>
      <c r="H8" s="179"/>
      <c r="I8" s="180"/>
      <c r="J8" s="108"/>
    </row>
    <row r="9" spans="1:8" ht="34.5" customHeight="1">
      <c r="A9" s="110" t="s">
        <v>197</v>
      </c>
      <c r="B9" s="86"/>
      <c r="C9" s="86"/>
      <c r="D9" s="86"/>
      <c r="E9" s="86"/>
      <c r="F9" s="86"/>
      <c r="G9" s="86"/>
      <c r="H9" s="86"/>
    </row>
    <row r="10" spans="1:5" ht="12.75">
      <c r="A10" s="88"/>
      <c r="B10" s="88"/>
      <c r="C10" s="88"/>
      <c r="D10" s="88"/>
      <c r="E10" s="88"/>
    </row>
    <row r="11" spans="1:8" s="189" customFormat="1" ht="26.25">
      <c r="A11" s="186" t="s">
        <v>51</v>
      </c>
      <c r="B11" s="187" t="s">
        <v>52</v>
      </c>
      <c r="C11" s="187"/>
      <c r="D11" s="187"/>
      <c r="E11" s="187"/>
      <c r="F11" s="187"/>
      <c r="G11" s="188" t="s">
        <v>53</v>
      </c>
      <c r="H11" s="158" t="s">
        <v>54</v>
      </c>
    </row>
    <row r="12" spans="1:8" ht="12.75">
      <c r="A12" s="92">
        <v>1</v>
      </c>
      <c r="B12" s="112">
        <f>A12+1</f>
        <v>2</v>
      </c>
      <c r="C12" s="112"/>
      <c r="D12" s="112"/>
      <c r="E12" s="112"/>
      <c r="F12" s="112"/>
      <c r="G12" s="147">
        <f>B12+1</f>
        <v>3</v>
      </c>
      <c r="H12" s="92">
        <f>G12+1</f>
        <v>4</v>
      </c>
    </row>
    <row r="13" spans="1:8" ht="12.75">
      <c r="A13" s="113" t="s">
        <v>59</v>
      </c>
      <c r="B13" s="114" t="s">
        <v>102</v>
      </c>
      <c r="C13" s="114"/>
      <c r="D13" s="114"/>
      <c r="E13" s="114"/>
      <c r="F13" s="114"/>
      <c r="G13" s="147" t="s">
        <v>69</v>
      </c>
      <c r="H13" s="115">
        <v>99669.65</v>
      </c>
    </row>
    <row r="14" spans="1:8" ht="12.75">
      <c r="A14" s="113" t="s">
        <v>61</v>
      </c>
      <c r="B14" s="114" t="s">
        <v>103</v>
      </c>
      <c r="C14" s="114"/>
      <c r="D14" s="114"/>
      <c r="E14" s="114"/>
      <c r="F14" s="114"/>
      <c r="G14" s="147" t="s">
        <v>69</v>
      </c>
      <c r="H14" s="115">
        <v>524.32</v>
      </c>
    </row>
    <row r="15" spans="1:8" ht="12.75">
      <c r="A15" s="113" t="s">
        <v>62</v>
      </c>
      <c r="B15" s="114" t="s">
        <v>104</v>
      </c>
      <c r="C15" s="114"/>
      <c r="D15" s="114"/>
      <c r="E15" s="114"/>
      <c r="F15" s="114"/>
      <c r="G15" s="147" t="s">
        <v>69</v>
      </c>
      <c r="H15" s="115">
        <v>2431.33</v>
      </c>
    </row>
    <row r="16" spans="1:8" ht="12.75">
      <c r="A16" s="113" t="s">
        <v>63</v>
      </c>
      <c r="B16" s="114" t="s">
        <v>105</v>
      </c>
      <c r="C16" s="114"/>
      <c r="D16" s="114"/>
      <c r="E16" s="114"/>
      <c r="F16" s="114"/>
      <c r="G16" s="147" t="s">
        <v>69</v>
      </c>
      <c r="H16" s="115">
        <v>831.52</v>
      </c>
    </row>
    <row r="17" spans="1:8" ht="12.75">
      <c r="A17" s="146" t="s">
        <v>64</v>
      </c>
      <c r="B17" s="114" t="s">
        <v>106</v>
      </c>
      <c r="C17" s="114"/>
      <c r="D17" s="114"/>
      <c r="E17" s="114"/>
      <c r="F17" s="114"/>
      <c r="G17" s="147" t="s">
        <v>69</v>
      </c>
      <c r="H17" s="115">
        <v>746.96</v>
      </c>
    </row>
    <row r="18" spans="1:8" ht="12.75">
      <c r="A18" s="181" t="s">
        <v>65</v>
      </c>
      <c r="B18" s="145" t="s">
        <v>107</v>
      </c>
      <c r="C18" s="145"/>
      <c r="D18" s="145"/>
      <c r="E18" s="145"/>
      <c r="F18" s="145"/>
      <c r="G18" s="182" t="s">
        <v>69</v>
      </c>
      <c r="H18" s="183">
        <v>4009.74</v>
      </c>
    </row>
    <row r="19" spans="1:8" ht="12.75">
      <c r="A19" s="146" t="s">
        <v>98</v>
      </c>
      <c r="B19" s="117"/>
      <c r="C19" s="118" t="s">
        <v>73</v>
      </c>
      <c r="D19" s="118"/>
      <c r="E19" s="118"/>
      <c r="F19" s="119"/>
      <c r="G19" s="147" t="s">
        <v>69</v>
      </c>
      <c r="H19" s="115">
        <f>ROUND(H18/1.342,2)</f>
        <v>2987.88</v>
      </c>
    </row>
    <row r="20" spans="1:8" ht="12.75">
      <c r="A20" s="146" t="s">
        <v>99</v>
      </c>
      <c r="B20" s="122"/>
      <c r="C20" s="123" t="s">
        <v>74</v>
      </c>
      <c r="D20" s="123"/>
      <c r="E20" s="123"/>
      <c r="F20" s="124"/>
      <c r="G20" s="147" t="s">
        <v>69</v>
      </c>
      <c r="H20" s="115">
        <f>H18-H19</f>
        <v>1021.8599999999997</v>
      </c>
    </row>
    <row r="21" spans="1:8" ht="12.75">
      <c r="A21" s="146" t="s">
        <v>77</v>
      </c>
      <c r="B21" s="184" t="s">
        <v>108</v>
      </c>
      <c r="C21" s="184"/>
      <c r="D21" s="184"/>
      <c r="E21" s="184"/>
      <c r="F21" s="184"/>
      <c r="G21" s="147" t="s">
        <v>69</v>
      </c>
      <c r="H21" s="115">
        <v>1217.47</v>
      </c>
    </row>
    <row r="22" spans="1:8" ht="12.75">
      <c r="A22" s="146" t="s">
        <v>100</v>
      </c>
      <c r="B22" s="117"/>
      <c r="C22" s="118" t="s">
        <v>73</v>
      </c>
      <c r="D22" s="118"/>
      <c r="E22" s="118"/>
      <c r="F22" s="119"/>
      <c r="G22" s="147" t="s">
        <v>69</v>
      </c>
      <c r="H22" s="115">
        <v>644</v>
      </c>
    </row>
    <row r="23" spans="1:8" ht="12.75">
      <c r="A23" s="146" t="s">
        <v>101</v>
      </c>
      <c r="B23" s="122"/>
      <c r="C23" s="123" t="s">
        <v>74</v>
      </c>
      <c r="D23" s="123"/>
      <c r="E23" s="123"/>
      <c r="F23" s="124"/>
      <c r="G23" s="147" t="s">
        <v>69</v>
      </c>
      <c r="H23" s="115">
        <v>220.25</v>
      </c>
    </row>
    <row r="24" spans="1:8" ht="12.75">
      <c r="A24" s="113" t="s">
        <v>78</v>
      </c>
      <c r="B24" s="148" t="s">
        <v>109</v>
      </c>
      <c r="C24" s="148"/>
      <c r="D24" s="148"/>
      <c r="E24" s="148"/>
      <c r="F24" s="148"/>
      <c r="G24" s="147" t="s">
        <v>69</v>
      </c>
      <c r="H24" s="115">
        <v>3283.96</v>
      </c>
    </row>
    <row r="25" spans="1:8" ht="12.75">
      <c r="A25" s="113" t="s">
        <v>79</v>
      </c>
      <c r="B25" s="114" t="s">
        <v>75</v>
      </c>
      <c r="C25" s="114"/>
      <c r="D25" s="114"/>
      <c r="E25" s="114"/>
      <c r="F25" s="114"/>
      <c r="G25" s="147" t="s">
        <v>69</v>
      </c>
      <c r="H25" s="115">
        <v>0</v>
      </c>
    </row>
    <row r="26" spans="1:8" ht="12.75">
      <c r="A26" s="113" t="s">
        <v>81</v>
      </c>
      <c r="B26" s="114" t="s">
        <v>76</v>
      </c>
      <c r="C26" s="114"/>
      <c r="D26" s="114"/>
      <c r="E26" s="114"/>
      <c r="F26" s="114"/>
      <c r="G26" s="147" t="s">
        <v>69</v>
      </c>
      <c r="H26" s="115">
        <v>677.08</v>
      </c>
    </row>
    <row r="27" spans="1:8" ht="12.75">
      <c r="A27" s="113" t="s">
        <v>83</v>
      </c>
      <c r="B27" s="114" t="s">
        <v>110</v>
      </c>
      <c r="C27" s="114"/>
      <c r="D27" s="114"/>
      <c r="E27" s="114"/>
      <c r="F27" s="114"/>
      <c r="G27" s="147" t="s">
        <v>69</v>
      </c>
      <c r="H27" s="115">
        <f>H13+H14+H15+H16+H17+H18+H21+H24+H25+H26</f>
        <v>113392.03000000003</v>
      </c>
    </row>
    <row r="28" spans="1:8" ht="12.75">
      <c r="A28" s="113" t="s">
        <v>85</v>
      </c>
      <c r="B28" s="114" t="s">
        <v>82</v>
      </c>
      <c r="C28" s="114"/>
      <c r="D28" s="114"/>
      <c r="E28" s="114"/>
      <c r="F28" s="114"/>
      <c r="G28" s="147" t="s">
        <v>80</v>
      </c>
      <c r="H28" s="115">
        <v>207.71</v>
      </c>
    </row>
    <row r="29" spans="1:8" ht="12.75">
      <c r="A29" s="113" t="s">
        <v>86</v>
      </c>
      <c r="B29" s="114" t="s">
        <v>84</v>
      </c>
      <c r="C29" s="114"/>
      <c r="D29" s="114"/>
      <c r="E29" s="114"/>
      <c r="F29" s="114"/>
      <c r="G29" s="147" t="s">
        <v>80</v>
      </c>
      <c r="H29" s="156">
        <v>183.57</v>
      </c>
    </row>
    <row r="30" spans="1:8" ht="12.75">
      <c r="A30" s="113" t="s">
        <v>112</v>
      </c>
      <c r="B30" s="185" t="s">
        <v>111</v>
      </c>
      <c r="C30" s="123"/>
      <c r="D30" s="123"/>
      <c r="E30" s="123"/>
      <c r="F30" s="124"/>
      <c r="G30" s="147" t="s">
        <v>80</v>
      </c>
      <c r="H30" s="115">
        <v>1.82</v>
      </c>
    </row>
    <row r="31" spans="1:8" ht="12.75">
      <c r="A31" s="113" t="s">
        <v>89</v>
      </c>
      <c r="B31" s="114" t="s">
        <v>87</v>
      </c>
      <c r="C31" s="114"/>
      <c r="D31" s="114"/>
      <c r="E31" s="114"/>
      <c r="F31" s="114"/>
      <c r="G31" s="147" t="s">
        <v>88</v>
      </c>
      <c r="H31" s="115">
        <v>13.15</v>
      </c>
    </row>
    <row r="32" spans="1:8" ht="12.75">
      <c r="A32" s="113" t="s">
        <v>92</v>
      </c>
      <c r="B32" s="114" t="s">
        <v>90</v>
      </c>
      <c r="C32" s="114"/>
      <c r="D32" s="114"/>
      <c r="E32" s="114"/>
      <c r="F32" s="114"/>
      <c r="G32" s="147" t="s">
        <v>91</v>
      </c>
      <c r="H32" s="115">
        <v>24.14</v>
      </c>
    </row>
    <row r="33" spans="1:8" ht="12.75">
      <c r="A33" s="113" t="s">
        <v>95</v>
      </c>
      <c r="B33" s="114" t="s">
        <v>93</v>
      </c>
      <c r="C33" s="114"/>
      <c r="D33" s="114"/>
      <c r="E33" s="114"/>
      <c r="F33" s="114"/>
      <c r="G33" s="147" t="s">
        <v>94</v>
      </c>
      <c r="H33" s="115">
        <v>42.368</v>
      </c>
    </row>
    <row r="35" spans="1:8" ht="12.75">
      <c r="A35" s="110" t="s">
        <v>188</v>
      </c>
      <c r="B35" s="86"/>
      <c r="C35" s="86"/>
      <c r="D35" s="86"/>
      <c r="E35" s="86"/>
      <c r="F35" s="86"/>
      <c r="G35" s="86"/>
      <c r="H35" s="86"/>
    </row>
    <row r="36" spans="1:8" ht="12.75">
      <c r="A36" s="88"/>
      <c r="B36" s="88"/>
      <c r="C36" s="89"/>
      <c r="D36" s="89"/>
      <c r="E36" s="89"/>
      <c r="F36" s="89"/>
      <c r="G36" s="89"/>
      <c r="H36" s="78"/>
    </row>
    <row r="37" spans="1:8" s="189" customFormat="1" ht="26.25">
      <c r="A37" s="158" t="s">
        <v>51</v>
      </c>
      <c r="B37" s="187" t="s">
        <v>52</v>
      </c>
      <c r="C37" s="187"/>
      <c r="D37" s="187"/>
      <c r="E37" s="187" t="s">
        <v>54</v>
      </c>
      <c r="F37" s="187"/>
      <c r="G37" s="187"/>
      <c r="H37" s="187"/>
    </row>
    <row r="38" spans="1:8" ht="12.75">
      <c r="A38" s="92">
        <v>1</v>
      </c>
      <c r="B38" s="112">
        <f>A38+1</f>
        <v>2</v>
      </c>
      <c r="C38" s="112"/>
      <c r="D38" s="112"/>
      <c r="E38" s="112">
        <f>B38+1</f>
        <v>3</v>
      </c>
      <c r="F38" s="112"/>
      <c r="G38" s="112"/>
      <c r="H38" s="112"/>
    </row>
    <row r="39" spans="1:8" ht="27" customHeight="1">
      <c r="A39" s="130">
        <v>1</v>
      </c>
      <c r="B39" s="131" t="s">
        <v>179</v>
      </c>
      <c r="C39" s="131"/>
      <c r="D39" s="131"/>
      <c r="E39" s="132" t="s">
        <v>196</v>
      </c>
      <c r="F39" s="132"/>
      <c r="G39" s="132"/>
      <c r="H39" s="132"/>
    </row>
    <row r="40" spans="1:8" ht="27" customHeight="1" hidden="1">
      <c r="A40" s="113">
        <v>2</v>
      </c>
      <c r="B40" s="133" t="s">
        <v>185</v>
      </c>
      <c r="C40" s="133"/>
      <c r="D40" s="133"/>
      <c r="E40" s="132"/>
      <c r="F40" s="132"/>
      <c r="G40" s="132"/>
      <c r="H40" s="132"/>
    </row>
    <row r="41" spans="1:8" ht="27" customHeight="1" hidden="1">
      <c r="A41" s="113">
        <v>3</v>
      </c>
      <c r="B41" s="133" t="s">
        <v>186</v>
      </c>
      <c r="C41" s="133"/>
      <c r="D41" s="133"/>
      <c r="E41" s="134"/>
      <c r="F41" s="134"/>
      <c r="G41" s="134"/>
      <c r="H41" s="134"/>
    </row>
    <row r="42" spans="1:8" ht="27" customHeight="1" hidden="1">
      <c r="A42" s="113">
        <v>4</v>
      </c>
      <c r="B42" s="133" t="s">
        <v>187</v>
      </c>
      <c r="C42" s="133"/>
      <c r="D42" s="133"/>
      <c r="E42" s="134"/>
      <c r="F42" s="134"/>
      <c r="G42" s="134"/>
      <c r="H42" s="134"/>
    </row>
    <row r="43" spans="1:8" ht="27" customHeight="1" hidden="1">
      <c r="A43" s="113" t="s">
        <v>64</v>
      </c>
      <c r="B43" s="133" t="s">
        <v>189</v>
      </c>
      <c r="C43" s="133"/>
      <c r="D43" s="133"/>
      <c r="E43" s="135"/>
      <c r="F43" s="135"/>
      <c r="G43" s="135"/>
      <c r="H43" s="135"/>
    </row>
    <row r="44" spans="1:8" ht="27" customHeight="1" hidden="1">
      <c r="A44" s="113" t="s">
        <v>65</v>
      </c>
      <c r="B44" s="114" t="s">
        <v>190</v>
      </c>
      <c r="C44" s="114"/>
      <c r="D44" s="114"/>
      <c r="E44" s="136"/>
      <c r="F44" s="136"/>
      <c r="G44" s="136"/>
      <c r="H44" s="136"/>
    </row>
    <row r="45" spans="1:8" ht="27" customHeight="1" hidden="1">
      <c r="A45" s="79">
        <v>7</v>
      </c>
      <c r="B45" s="80" t="s">
        <v>191</v>
      </c>
      <c r="C45" s="81"/>
      <c r="D45" s="82"/>
      <c r="E45" s="83"/>
      <c r="F45" s="84"/>
      <c r="G45" s="84"/>
      <c r="H45" s="85"/>
    </row>
  </sheetData>
  <mergeCells count="45">
    <mergeCell ref="B45:D45"/>
    <mergeCell ref="E45:H45"/>
    <mergeCell ref="B43:D43"/>
    <mergeCell ref="E43:H43"/>
    <mergeCell ref="B44:D44"/>
    <mergeCell ref="E44:H44"/>
    <mergeCell ref="B41:D41"/>
    <mergeCell ref="E41:H41"/>
    <mergeCell ref="B42:D42"/>
    <mergeCell ref="E42:H42"/>
    <mergeCell ref="B39:D39"/>
    <mergeCell ref="E39:H39"/>
    <mergeCell ref="B40:D40"/>
    <mergeCell ref="E40:H40"/>
    <mergeCell ref="A35:H35"/>
    <mergeCell ref="B37:D37"/>
    <mergeCell ref="E37:H37"/>
    <mergeCell ref="B38:D38"/>
    <mergeCell ref="E38:H38"/>
    <mergeCell ref="B33:F33"/>
    <mergeCell ref="B30:F30"/>
    <mergeCell ref="B31:F31"/>
    <mergeCell ref="B32:F32"/>
    <mergeCell ref="B21:F21"/>
    <mergeCell ref="C22:F22"/>
    <mergeCell ref="B28:F28"/>
    <mergeCell ref="B29:F29"/>
    <mergeCell ref="C23:F23"/>
    <mergeCell ref="B24:F24"/>
    <mergeCell ref="B25:F25"/>
    <mergeCell ref="B26:F26"/>
    <mergeCell ref="B27:F27"/>
    <mergeCell ref="C19:F19"/>
    <mergeCell ref="C20:F20"/>
    <mergeCell ref="B18:F18"/>
    <mergeCell ref="B16:F16"/>
    <mergeCell ref="B17:F17"/>
    <mergeCell ref="A9:H9"/>
    <mergeCell ref="A1:I1"/>
    <mergeCell ref="B14:F14"/>
    <mergeCell ref="B15:F15"/>
    <mergeCell ref="A3:I3"/>
    <mergeCell ref="B11:F11"/>
    <mergeCell ref="B12:F12"/>
    <mergeCell ref="B13:F13"/>
  </mergeCells>
  <dataValidations count="5">
    <dataValidation type="decimal" allowBlank="1" showInputMessage="1" showErrorMessage="1" sqref="E44 H13:H27 H31:H33">
      <formula1>-99999999999</formula1>
      <formula2>999999999999</formula2>
    </dataValidation>
    <dataValidation type="list" allowBlank="1" showInputMessage="1" showErrorMessage="1" sqref="E43">
      <formula1>"да,нет"</formula1>
    </dataValidation>
    <dataValidation type="decimal" allowBlank="1" showInputMessage="1" showErrorMessage="1" sqref="H28:H30">
      <formula1>-999999999999</formula1>
      <formula2>999999999999</formula2>
    </dataValidation>
    <dataValidation type="decimal" allowBlank="1" showInputMessage="1" showErrorMessage="1" sqref="D7:D8">
      <formula1>-9999999999999990000000000</formula1>
      <formula2>9.99999999999999E+26</formula2>
    </dataValidation>
    <dataValidation type="date" allowBlank="1" showInputMessage="1" showErrorMessage="1" sqref="E7:F7">
      <formula1>1</formula1>
      <formula2>73051</formula2>
    </dataValidation>
  </dataValidations>
  <printOptions/>
  <pageMargins left="0.7874015748031497" right="0" top="0.5905511811023623" bottom="0.1968503937007874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workbookViewId="0" topLeftCell="A1">
      <selection activeCell="A1" sqref="A1:I1"/>
    </sheetView>
  </sheetViews>
  <sheetFormatPr defaultColWidth="9.140625" defaultRowHeight="12.75"/>
  <cols>
    <col min="1" max="1" width="6.57421875" style="78" customWidth="1"/>
    <col min="2" max="2" width="27.28125" style="78" customWidth="1"/>
    <col min="3" max="3" width="11.7109375" style="78" customWidth="1"/>
    <col min="4" max="4" width="11.140625" style="78" customWidth="1"/>
    <col min="5" max="5" width="11.8515625" style="78" customWidth="1"/>
    <col min="6" max="6" width="14.8515625" style="78" customWidth="1"/>
    <col min="7" max="7" width="22.140625" style="78" customWidth="1"/>
    <col min="8" max="8" width="19.7109375" style="78" customWidth="1"/>
    <col min="9" max="9" width="19.140625" style="78" customWidth="1"/>
    <col min="10" max="16384" width="8.8515625" style="78" customWidth="1"/>
  </cols>
  <sheetData>
    <row r="1" spans="1:9" ht="20.25" customHeight="1">
      <c r="A1" s="86" t="s">
        <v>114</v>
      </c>
      <c r="B1" s="86"/>
      <c r="C1" s="86"/>
      <c r="D1" s="86"/>
      <c r="E1" s="86"/>
      <c r="F1" s="86"/>
      <c r="G1" s="86"/>
      <c r="H1" s="86"/>
      <c r="I1" s="86"/>
    </row>
    <row r="2" spans="1:9" ht="12.75" customHeight="1">
      <c r="A2" s="86" t="s">
        <v>113</v>
      </c>
      <c r="B2" s="86"/>
      <c r="C2" s="86"/>
      <c r="D2" s="86"/>
      <c r="E2" s="86"/>
      <c r="F2" s="86"/>
      <c r="G2" s="86"/>
      <c r="H2" s="86"/>
      <c r="I2" s="86"/>
    </row>
    <row r="3" spans="1:9" ht="12.75">
      <c r="A3" s="87"/>
      <c r="B3" s="88"/>
      <c r="C3" s="88"/>
      <c r="D3" s="88"/>
      <c r="E3" s="88"/>
      <c r="F3" s="88"/>
      <c r="G3" s="88"/>
      <c r="H3" s="88"/>
      <c r="I3" s="89"/>
    </row>
    <row r="4" spans="1:9" s="160" customFormat="1" ht="66">
      <c r="A4" s="157" t="s">
        <v>51</v>
      </c>
      <c r="B4" s="158" t="s">
        <v>52</v>
      </c>
      <c r="C4" s="158" t="s">
        <v>53</v>
      </c>
      <c r="D4" s="159" t="s">
        <v>115</v>
      </c>
      <c r="E4" s="158" t="s">
        <v>55</v>
      </c>
      <c r="F4" s="158" t="s">
        <v>56</v>
      </c>
      <c r="G4" s="158" t="s">
        <v>199</v>
      </c>
      <c r="H4" s="158" t="s">
        <v>57</v>
      </c>
      <c r="I4" s="159" t="s">
        <v>58</v>
      </c>
    </row>
    <row r="5" spans="1:9" ht="12.75">
      <c r="A5" s="91">
        <v>1</v>
      </c>
      <c r="B5" s="92">
        <f>A5+1</f>
        <v>2</v>
      </c>
      <c r="C5" s="92">
        <v>3</v>
      </c>
      <c r="D5" s="92">
        <v>4</v>
      </c>
      <c r="E5" s="92">
        <v>5</v>
      </c>
      <c r="F5" s="92">
        <v>6</v>
      </c>
      <c r="G5" s="92">
        <v>7</v>
      </c>
      <c r="H5" s="92">
        <v>8</v>
      </c>
      <c r="I5" s="92">
        <v>9</v>
      </c>
    </row>
    <row r="6" spans="1:9" ht="39" customHeight="1">
      <c r="A6" s="91" t="s">
        <v>59</v>
      </c>
      <c r="B6" s="93" t="s">
        <v>177</v>
      </c>
      <c r="C6" s="94" t="s">
        <v>198</v>
      </c>
      <c r="D6" s="95">
        <v>13.22</v>
      </c>
      <c r="E6" s="96">
        <v>40544</v>
      </c>
      <c r="F6" s="96">
        <v>40908</v>
      </c>
      <c r="G6" s="97" t="s">
        <v>117</v>
      </c>
      <c r="H6" s="98" t="s">
        <v>118</v>
      </c>
      <c r="I6" s="99" t="s">
        <v>172</v>
      </c>
    </row>
    <row r="7" spans="1:9" ht="38.25" customHeight="1">
      <c r="A7" s="91" t="s">
        <v>61</v>
      </c>
      <c r="B7" s="93" t="s">
        <v>119</v>
      </c>
      <c r="C7" s="94" t="s">
        <v>198</v>
      </c>
      <c r="D7" s="95">
        <v>0.48</v>
      </c>
      <c r="E7" s="96">
        <f aca="true" t="shared" si="0" ref="E7:F11">E6</f>
        <v>40544</v>
      </c>
      <c r="F7" s="96">
        <f t="shared" si="0"/>
        <v>40908</v>
      </c>
      <c r="G7" s="100" t="s">
        <v>166</v>
      </c>
      <c r="H7" s="101" t="s">
        <v>175</v>
      </c>
      <c r="I7" s="99" t="s">
        <v>176</v>
      </c>
    </row>
    <row r="8" spans="1:9" ht="25.5" customHeight="1">
      <c r="A8" s="91" t="s">
        <v>62</v>
      </c>
      <c r="B8" s="93" t="s">
        <v>116</v>
      </c>
      <c r="C8" s="94" t="s">
        <v>198</v>
      </c>
      <c r="D8" s="102">
        <f>SUM(D6:D7)</f>
        <v>13.700000000000001</v>
      </c>
      <c r="E8" s="103">
        <f t="shared" si="0"/>
        <v>40544</v>
      </c>
      <c r="F8" s="103">
        <f t="shared" si="0"/>
        <v>40908</v>
      </c>
      <c r="G8" s="97"/>
      <c r="H8" s="98"/>
      <c r="I8" s="99"/>
    </row>
    <row r="9" spans="1:9" ht="39" customHeight="1">
      <c r="A9" s="91" t="s">
        <v>63</v>
      </c>
      <c r="B9" s="93" t="s">
        <v>167</v>
      </c>
      <c r="C9" s="94" t="s">
        <v>198</v>
      </c>
      <c r="D9" s="95">
        <v>40.09</v>
      </c>
      <c r="E9" s="96">
        <f t="shared" si="0"/>
        <v>40544</v>
      </c>
      <c r="F9" s="96">
        <f t="shared" si="0"/>
        <v>40908</v>
      </c>
      <c r="G9" s="97" t="s">
        <v>117</v>
      </c>
      <c r="H9" s="98" t="s">
        <v>118</v>
      </c>
      <c r="I9" s="99" t="s">
        <v>172</v>
      </c>
    </row>
    <row r="10" spans="1:9" ht="25.5" customHeight="1">
      <c r="A10" s="91" t="s">
        <v>64</v>
      </c>
      <c r="B10" s="93" t="s">
        <v>168</v>
      </c>
      <c r="C10" s="94" t="s">
        <v>198</v>
      </c>
      <c r="D10" s="95">
        <v>0.48</v>
      </c>
      <c r="E10" s="96">
        <f t="shared" si="0"/>
        <v>40544</v>
      </c>
      <c r="F10" s="96">
        <f t="shared" si="0"/>
        <v>40908</v>
      </c>
      <c r="G10" s="100" t="s">
        <v>166</v>
      </c>
      <c r="H10" s="101" t="s">
        <v>175</v>
      </c>
      <c r="I10" s="99" t="s">
        <v>176</v>
      </c>
    </row>
    <row r="11" spans="1:9" ht="25.5" customHeight="1">
      <c r="A11" s="91" t="s">
        <v>65</v>
      </c>
      <c r="B11" s="93" t="s">
        <v>169</v>
      </c>
      <c r="C11" s="94" t="s">
        <v>198</v>
      </c>
      <c r="D11" s="102">
        <f>SUM(D9:D10)</f>
        <v>40.57</v>
      </c>
      <c r="E11" s="103">
        <f t="shared" si="0"/>
        <v>40544</v>
      </c>
      <c r="F11" s="103">
        <f t="shared" si="0"/>
        <v>40908</v>
      </c>
      <c r="G11" s="97"/>
      <c r="H11" s="98"/>
      <c r="I11" s="99"/>
    </row>
    <row r="12" spans="1:10" s="109" customFormat="1" ht="47.25" customHeight="1">
      <c r="A12" s="104" t="s">
        <v>77</v>
      </c>
      <c r="B12" s="105" t="s">
        <v>170</v>
      </c>
      <c r="C12" s="94" t="s">
        <v>198</v>
      </c>
      <c r="D12" s="141">
        <v>2760</v>
      </c>
      <c r="E12" s="142">
        <v>40544</v>
      </c>
      <c r="F12" s="103">
        <f>F11</f>
        <v>40908</v>
      </c>
      <c r="G12" s="100" t="s">
        <v>166</v>
      </c>
      <c r="H12" s="101" t="s">
        <v>175</v>
      </c>
      <c r="I12" s="99" t="s">
        <v>176</v>
      </c>
      <c r="J12" s="108"/>
    </row>
    <row r="13" spans="1:9" ht="12.75">
      <c r="A13" s="143"/>
      <c r="B13" s="144"/>
      <c r="C13" s="144"/>
      <c r="D13" s="144"/>
      <c r="E13" s="144"/>
      <c r="F13" s="144"/>
      <c r="G13" s="144"/>
      <c r="H13" s="144"/>
      <c r="I13" s="108"/>
    </row>
    <row r="14" spans="1:9" ht="31.5" customHeight="1">
      <c r="A14" s="110" t="s">
        <v>197</v>
      </c>
      <c r="B14" s="86"/>
      <c r="C14" s="86"/>
      <c r="D14" s="86"/>
      <c r="E14" s="86"/>
      <c r="F14" s="86"/>
      <c r="G14" s="86"/>
      <c r="H14" s="86"/>
      <c r="I14" s="109"/>
    </row>
    <row r="15" spans="1:9" ht="12.75">
      <c r="A15" s="88"/>
      <c r="B15" s="88"/>
      <c r="C15" s="88"/>
      <c r="D15" s="88"/>
      <c r="E15" s="109"/>
      <c r="F15" s="109"/>
      <c r="G15" s="109"/>
      <c r="H15" s="109"/>
      <c r="I15" s="109"/>
    </row>
    <row r="16" spans="1:9" ht="12.75">
      <c r="A16" s="90" t="s">
        <v>51</v>
      </c>
      <c r="B16" s="111" t="s">
        <v>52</v>
      </c>
      <c r="C16" s="111"/>
      <c r="D16" s="111"/>
      <c r="E16" s="111"/>
      <c r="F16" s="111"/>
      <c r="G16" s="90" t="s">
        <v>53</v>
      </c>
      <c r="H16" s="90" t="s">
        <v>54</v>
      </c>
      <c r="I16" s="109"/>
    </row>
    <row r="17" spans="1:9" ht="12.75">
      <c r="A17" s="92">
        <v>1</v>
      </c>
      <c r="B17" s="112">
        <f>A17+1</f>
        <v>2</v>
      </c>
      <c r="C17" s="112"/>
      <c r="D17" s="112"/>
      <c r="E17" s="112"/>
      <c r="F17" s="112"/>
      <c r="G17" s="92">
        <v>3</v>
      </c>
      <c r="H17" s="92">
        <v>4</v>
      </c>
      <c r="I17" s="109"/>
    </row>
    <row r="18" spans="1:9" ht="12.75">
      <c r="A18" s="113" t="s">
        <v>59</v>
      </c>
      <c r="B18" s="114" t="s">
        <v>124</v>
      </c>
      <c r="C18" s="114"/>
      <c r="D18" s="114"/>
      <c r="E18" s="114"/>
      <c r="F18" s="114"/>
      <c r="G18" s="92" t="s">
        <v>69</v>
      </c>
      <c r="H18" s="115">
        <f>H19+H22+H23+H24+H25+H26+H29+H32+H33+H34</f>
        <v>41904.46</v>
      </c>
      <c r="I18" s="109"/>
    </row>
    <row r="19" spans="1:9" ht="26.25" customHeight="1">
      <c r="A19" s="113" t="s">
        <v>126</v>
      </c>
      <c r="B19" s="145" t="s">
        <v>125</v>
      </c>
      <c r="C19" s="145"/>
      <c r="D19" s="145"/>
      <c r="E19" s="145"/>
      <c r="F19" s="145"/>
      <c r="G19" s="92" t="s">
        <v>69</v>
      </c>
      <c r="H19" s="115">
        <v>7557.35</v>
      </c>
      <c r="I19" s="109"/>
    </row>
    <row r="20" spans="1:9" ht="12.75">
      <c r="A20" s="146" t="s">
        <v>127</v>
      </c>
      <c r="B20" s="137"/>
      <c r="C20" s="118" t="s">
        <v>120</v>
      </c>
      <c r="D20" s="118"/>
      <c r="E20" s="118"/>
      <c r="F20" s="119"/>
      <c r="G20" s="147" t="s">
        <v>70</v>
      </c>
      <c r="H20" s="115">
        <f>H19/H21</f>
        <v>3.007421704007322</v>
      </c>
      <c r="I20" s="109"/>
    </row>
    <row r="21" spans="1:9" ht="12.75">
      <c r="A21" s="146" t="s">
        <v>128</v>
      </c>
      <c r="B21" s="138"/>
      <c r="C21" s="123" t="s">
        <v>71</v>
      </c>
      <c r="D21" s="123"/>
      <c r="E21" s="123"/>
      <c r="F21" s="124"/>
      <c r="G21" s="147" t="s">
        <v>121</v>
      </c>
      <c r="H21" s="115">
        <v>2512.9</v>
      </c>
      <c r="I21" s="109"/>
    </row>
    <row r="22" spans="1:9" ht="12.75">
      <c r="A22" s="113" t="s">
        <v>129</v>
      </c>
      <c r="B22" s="148" t="s">
        <v>130</v>
      </c>
      <c r="C22" s="148"/>
      <c r="D22" s="148"/>
      <c r="E22" s="148"/>
      <c r="F22" s="148"/>
      <c r="G22" s="92" t="s">
        <v>69</v>
      </c>
      <c r="H22" s="115">
        <v>4146.51</v>
      </c>
      <c r="I22" s="109"/>
    </row>
    <row r="23" spans="1:9" ht="12.75">
      <c r="A23" s="113" t="s">
        <v>131</v>
      </c>
      <c r="B23" s="114" t="s">
        <v>144</v>
      </c>
      <c r="C23" s="114"/>
      <c r="D23" s="114"/>
      <c r="E23" s="114"/>
      <c r="F23" s="114"/>
      <c r="G23" s="92" t="s">
        <v>69</v>
      </c>
      <c r="H23" s="115">
        <v>9675.84</v>
      </c>
      <c r="I23" s="109"/>
    </row>
    <row r="24" spans="1:9" ht="12.75">
      <c r="A24" s="113" t="s">
        <v>132</v>
      </c>
      <c r="B24" s="114" t="s">
        <v>105</v>
      </c>
      <c r="C24" s="114"/>
      <c r="D24" s="114"/>
      <c r="E24" s="114"/>
      <c r="F24" s="114"/>
      <c r="G24" s="92" t="s">
        <v>69</v>
      </c>
      <c r="H24" s="115">
        <v>3289.79</v>
      </c>
      <c r="I24" s="109"/>
    </row>
    <row r="25" spans="1:9" ht="12.75">
      <c r="A25" s="113" t="s">
        <v>133</v>
      </c>
      <c r="B25" s="114" t="s">
        <v>106</v>
      </c>
      <c r="C25" s="114"/>
      <c r="D25" s="114"/>
      <c r="E25" s="114"/>
      <c r="F25" s="114"/>
      <c r="G25" s="92" t="s">
        <v>69</v>
      </c>
      <c r="H25" s="115">
        <v>3963.12</v>
      </c>
      <c r="I25" s="109"/>
    </row>
    <row r="26" spans="1:9" ht="12.75">
      <c r="A26" s="113" t="s">
        <v>135</v>
      </c>
      <c r="B26" s="149" t="s">
        <v>145</v>
      </c>
      <c r="C26" s="149"/>
      <c r="D26" s="149"/>
      <c r="E26" s="149"/>
      <c r="F26" s="149"/>
      <c r="G26" s="92" t="s">
        <v>69</v>
      </c>
      <c r="H26" s="115">
        <v>5002.85</v>
      </c>
      <c r="I26" s="109"/>
    </row>
    <row r="27" spans="1:9" ht="12.75">
      <c r="A27" s="146" t="s">
        <v>136</v>
      </c>
      <c r="B27" s="139"/>
      <c r="C27" s="150" t="s">
        <v>73</v>
      </c>
      <c r="D27" s="150"/>
      <c r="E27" s="150"/>
      <c r="F27" s="151"/>
      <c r="G27" s="147" t="s">
        <v>69</v>
      </c>
      <c r="H27" s="115">
        <f>ROUND(H26/1.342,2)</f>
        <v>3727.91</v>
      </c>
      <c r="I27" s="109"/>
    </row>
    <row r="28" spans="1:9" ht="12.75">
      <c r="A28" s="146" t="s">
        <v>137</v>
      </c>
      <c r="B28" s="140"/>
      <c r="C28" s="152" t="s">
        <v>74</v>
      </c>
      <c r="D28" s="152"/>
      <c r="E28" s="152"/>
      <c r="F28" s="153"/>
      <c r="G28" s="147" t="s">
        <v>69</v>
      </c>
      <c r="H28" s="115">
        <f>H26-H27</f>
        <v>1274.9400000000005</v>
      </c>
      <c r="I28" s="109"/>
    </row>
    <row r="29" spans="1:9" ht="12.75">
      <c r="A29" s="113" t="s">
        <v>138</v>
      </c>
      <c r="B29" s="154" t="s">
        <v>108</v>
      </c>
      <c r="C29" s="154"/>
      <c r="D29" s="154"/>
      <c r="E29" s="154"/>
      <c r="F29" s="154"/>
      <c r="G29" s="92" t="s">
        <v>69</v>
      </c>
      <c r="H29" s="115">
        <v>5142.48</v>
      </c>
      <c r="I29" s="109"/>
    </row>
    <row r="30" spans="1:9" ht="12.75">
      <c r="A30" s="146" t="s">
        <v>139</v>
      </c>
      <c r="B30" s="139"/>
      <c r="C30" s="150" t="s">
        <v>73</v>
      </c>
      <c r="D30" s="150"/>
      <c r="E30" s="150"/>
      <c r="F30" s="151"/>
      <c r="G30" s="147" t="s">
        <v>69</v>
      </c>
      <c r="H30" s="115">
        <v>2720.37</v>
      </c>
      <c r="I30" s="109"/>
    </row>
    <row r="31" spans="1:9" ht="12.75">
      <c r="A31" s="146" t="s">
        <v>140</v>
      </c>
      <c r="B31" s="140"/>
      <c r="C31" s="152" t="s">
        <v>74</v>
      </c>
      <c r="D31" s="152"/>
      <c r="E31" s="152"/>
      <c r="F31" s="153"/>
      <c r="G31" s="147" t="s">
        <v>69</v>
      </c>
      <c r="H31" s="115">
        <v>930.37</v>
      </c>
      <c r="I31" s="109"/>
    </row>
    <row r="32" spans="1:9" ht="12.75">
      <c r="A32" s="113" t="s">
        <v>141</v>
      </c>
      <c r="B32" s="155" t="s">
        <v>146</v>
      </c>
      <c r="C32" s="155"/>
      <c r="D32" s="155"/>
      <c r="E32" s="155"/>
      <c r="F32" s="155"/>
      <c r="G32" s="92" t="s">
        <v>69</v>
      </c>
      <c r="H32" s="115">
        <v>790.77</v>
      </c>
      <c r="I32" s="109"/>
    </row>
    <row r="33" spans="1:9" ht="12.75">
      <c r="A33" s="113" t="s">
        <v>142</v>
      </c>
      <c r="B33" s="127" t="s">
        <v>147</v>
      </c>
      <c r="C33" s="127"/>
      <c r="D33" s="127"/>
      <c r="E33" s="127"/>
      <c r="F33" s="127"/>
      <c r="G33" s="92" t="s">
        <v>69</v>
      </c>
      <c r="H33" s="115">
        <v>733.25</v>
      </c>
      <c r="I33" s="109"/>
    </row>
    <row r="34" spans="1:9" ht="12.75">
      <c r="A34" s="113" t="s">
        <v>143</v>
      </c>
      <c r="B34" s="114" t="s">
        <v>76</v>
      </c>
      <c r="C34" s="114"/>
      <c r="D34" s="114"/>
      <c r="E34" s="114"/>
      <c r="F34" s="114"/>
      <c r="G34" s="92" t="s">
        <v>69</v>
      </c>
      <c r="H34" s="115">
        <v>1602.5</v>
      </c>
      <c r="I34" s="109"/>
    </row>
    <row r="35" spans="1:9" ht="12.75">
      <c r="A35" s="113" t="s">
        <v>61</v>
      </c>
      <c r="B35" s="114" t="s">
        <v>148</v>
      </c>
      <c r="C35" s="114"/>
      <c r="D35" s="114"/>
      <c r="E35" s="114"/>
      <c r="F35" s="114"/>
      <c r="G35" s="92" t="s">
        <v>122</v>
      </c>
      <c r="H35" s="156">
        <v>3168.74</v>
      </c>
      <c r="I35" s="109"/>
    </row>
    <row r="36" spans="1:8" ht="12.75">
      <c r="A36" s="113" t="s">
        <v>62</v>
      </c>
      <c r="B36" s="114" t="s">
        <v>149</v>
      </c>
      <c r="C36" s="114"/>
      <c r="D36" s="114"/>
      <c r="E36" s="114"/>
      <c r="F36" s="114"/>
      <c r="G36" s="92" t="s">
        <v>94</v>
      </c>
      <c r="H36" s="115">
        <v>34.29</v>
      </c>
    </row>
    <row r="37" spans="1:8" ht="12.75">
      <c r="A37" s="113" t="s">
        <v>63</v>
      </c>
      <c r="B37" s="114" t="s">
        <v>150</v>
      </c>
      <c r="C37" s="114"/>
      <c r="D37" s="114"/>
      <c r="E37" s="114"/>
      <c r="F37" s="114"/>
      <c r="G37" s="92" t="s">
        <v>96</v>
      </c>
      <c r="H37" s="115">
        <v>1</v>
      </c>
    </row>
    <row r="38" spans="1:8" ht="12.75">
      <c r="A38" s="113" t="s">
        <v>64</v>
      </c>
      <c r="B38" s="114" t="s">
        <v>151</v>
      </c>
      <c r="C38" s="114"/>
      <c r="D38" s="114"/>
      <c r="E38" s="114"/>
      <c r="F38" s="114"/>
      <c r="G38" s="92" t="s">
        <v>96</v>
      </c>
      <c r="H38" s="115">
        <v>6</v>
      </c>
    </row>
    <row r="39" spans="1:8" ht="12.75">
      <c r="A39" s="113" t="s">
        <v>65</v>
      </c>
      <c r="B39" s="114" t="s">
        <v>123</v>
      </c>
      <c r="C39" s="114"/>
      <c r="D39" s="114"/>
      <c r="E39" s="114"/>
      <c r="F39" s="114"/>
      <c r="G39" s="92" t="s">
        <v>97</v>
      </c>
      <c r="H39" s="115">
        <v>40</v>
      </c>
    </row>
    <row r="41" spans="1:8" ht="12.75" customHeight="1">
      <c r="A41" s="110" t="s">
        <v>188</v>
      </c>
      <c r="B41" s="86"/>
      <c r="C41" s="86"/>
      <c r="D41" s="86"/>
      <c r="E41" s="86"/>
      <c r="F41" s="86"/>
      <c r="G41" s="86"/>
      <c r="H41" s="86"/>
    </row>
    <row r="42" spans="1:7" ht="12.75">
      <c r="A42" s="88"/>
      <c r="B42" s="88"/>
      <c r="C42" s="89"/>
      <c r="D42" s="89"/>
      <c r="E42" s="89"/>
      <c r="F42" s="89"/>
      <c r="G42" s="89"/>
    </row>
    <row r="43" spans="1:8" ht="12.75">
      <c r="A43" s="90" t="s">
        <v>51</v>
      </c>
      <c r="B43" s="111" t="s">
        <v>52</v>
      </c>
      <c r="C43" s="111"/>
      <c r="D43" s="111"/>
      <c r="E43" s="111" t="s">
        <v>54</v>
      </c>
      <c r="F43" s="111"/>
      <c r="G43" s="111"/>
      <c r="H43" s="111"/>
    </row>
    <row r="44" spans="1:8" ht="12.75">
      <c r="A44" s="92">
        <v>1</v>
      </c>
      <c r="B44" s="112">
        <f>A44+1</f>
        <v>2</v>
      </c>
      <c r="C44" s="112"/>
      <c r="D44" s="112"/>
      <c r="E44" s="112">
        <f>B44+1</f>
        <v>3</v>
      </c>
      <c r="F44" s="112"/>
      <c r="G44" s="112"/>
      <c r="H44" s="112"/>
    </row>
    <row r="45" spans="1:8" s="190" customFormat="1" ht="27" customHeight="1">
      <c r="A45" s="130">
        <v>1</v>
      </c>
      <c r="B45" s="131" t="s">
        <v>179</v>
      </c>
      <c r="C45" s="131"/>
      <c r="D45" s="131"/>
      <c r="E45" s="132" t="s">
        <v>180</v>
      </c>
      <c r="F45" s="132"/>
      <c r="G45" s="132"/>
      <c r="H45" s="132"/>
    </row>
    <row r="46" spans="1:8" s="190" customFormat="1" ht="25.5" customHeight="1">
      <c r="A46" s="113">
        <v>2</v>
      </c>
      <c r="B46" s="133" t="s">
        <v>185</v>
      </c>
      <c r="C46" s="133"/>
      <c r="D46" s="133"/>
      <c r="E46" s="132" t="s">
        <v>181</v>
      </c>
      <c r="F46" s="132"/>
      <c r="G46" s="132"/>
      <c r="H46" s="132"/>
    </row>
    <row r="47" spans="1:8" s="190" customFormat="1" ht="12.75">
      <c r="A47" s="113">
        <v>3</v>
      </c>
      <c r="B47" s="133" t="s">
        <v>186</v>
      </c>
      <c r="C47" s="133"/>
      <c r="D47" s="133"/>
      <c r="E47" s="134" t="s">
        <v>182</v>
      </c>
      <c r="F47" s="134"/>
      <c r="G47" s="134"/>
      <c r="H47" s="134"/>
    </row>
    <row r="48" spans="1:8" s="190" customFormat="1" ht="12.75">
      <c r="A48" s="113">
        <v>4</v>
      </c>
      <c r="B48" s="133" t="s">
        <v>187</v>
      </c>
      <c r="C48" s="133"/>
      <c r="D48" s="133"/>
      <c r="E48" s="134" t="s">
        <v>183</v>
      </c>
      <c r="F48" s="134"/>
      <c r="G48" s="134"/>
      <c r="H48" s="134"/>
    </row>
    <row r="49" spans="1:8" s="190" customFormat="1" ht="26.25" customHeight="1">
      <c r="A49" s="113" t="s">
        <v>64</v>
      </c>
      <c r="B49" s="133" t="s">
        <v>189</v>
      </c>
      <c r="C49" s="133"/>
      <c r="D49" s="133"/>
      <c r="E49" s="134" t="s">
        <v>184</v>
      </c>
      <c r="F49" s="134"/>
      <c r="G49" s="134"/>
      <c r="H49" s="134"/>
    </row>
    <row r="50" spans="1:8" s="190" customFormat="1" ht="12.75">
      <c r="A50" s="113" t="s">
        <v>65</v>
      </c>
      <c r="B50" s="114" t="s">
        <v>190</v>
      </c>
      <c r="C50" s="114"/>
      <c r="D50" s="114"/>
      <c r="E50" s="198">
        <v>1521</v>
      </c>
      <c r="F50" s="198"/>
      <c r="G50" s="198"/>
      <c r="H50" s="198"/>
    </row>
    <row r="51" spans="1:8" s="190" customFormat="1" ht="12.75">
      <c r="A51" s="194">
        <v>7</v>
      </c>
      <c r="B51" s="191" t="s">
        <v>191</v>
      </c>
      <c r="C51" s="192"/>
      <c r="D51" s="193"/>
      <c r="E51" s="83" t="s">
        <v>192</v>
      </c>
      <c r="F51" s="84"/>
      <c r="G51" s="84"/>
      <c r="H51" s="85"/>
    </row>
    <row r="52" spans="1:8" s="190" customFormat="1" ht="12.75">
      <c r="A52" s="113" t="s">
        <v>78</v>
      </c>
      <c r="B52" s="191" t="s">
        <v>201</v>
      </c>
      <c r="C52" s="192"/>
      <c r="D52" s="193"/>
      <c r="E52" s="195">
        <v>5410</v>
      </c>
      <c r="F52" s="196"/>
      <c r="G52" s="196"/>
      <c r="H52" s="197"/>
    </row>
    <row r="53" spans="1:8" ht="12.75">
      <c r="A53" s="79">
        <v>9</v>
      </c>
      <c r="B53" s="191" t="s">
        <v>200</v>
      </c>
      <c r="C53" s="192"/>
      <c r="D53" s="193"/>
      <c r="E53" s="83" t="s">
        <v>202</v>
      </c>
      <c r="F53" s="84"/>
      <c r="G53" s="84"/>
      <c r="H53" s="85"/>
    </row>
    <row r="54" spans="1:8" ht="12.75">
      <c r="A54" s="79">
        <v>10</v>
      </c>
      <c r="B54" s="191" t="s">
        <v>203</v>
      </c>
      <c r="C54" s="192"/>
      <c r="D54" s="193"/>
      <c r="E54" s="195">
        <v>644</v>
      </c>
      <c r="F54" s="196"/>
      <c r="G54" s="196"/>
      <c r="H54" s="197"/>
    </row>
    <row r="55" spans="1:8" ht="26.25" customHeight="1">
      <c r="A55" s="79">
        <v>11</v>
      </c>
      <c r="B55" s="191" t="s">
        <v>204</v>
      </c>
      <c r="C55" s="192"/>
      <c r="D55" s="193"/>
      <c r="E55" s="191" t="s">
        <v>205</v>
      </c>
      <c r="F55" s="192"/>
      <c r="G55" s="192"/>
      <c r="H55" s="193"/>
    </row>
  </sheetData>
  <mergeCells count="54">
    <mergeCell ref="B54:D54"/>
    <mergeCell ref="E54:H54"/>
    <mergeCell ref="B55:D55"/>
    <mergeCell ref="E55:H55"/>
    <mergeCell ref="B53:D53"/>
    <mergeCell ref="E53:H53"/>
    <mergeCell ref="B52:D52"/>
    <mergeCell ref="E52:H52"/>
    <mergeCell ref="B47:D47"/>
    <mergeCell ref="B48:D48"/>
    <mergeCell ref="B49:D49"/>
    <mergeCell ref="E46:H46"/>
    <mergeCell ref="E47:H47"/>
    <mergeCell ref="B43:D43"/>
    <mergeCell ref="B44:D44"/>
    <mergeCell ref="B45:D45"/>
    <mergeCell ref="B46:D46"/>
    <mergeCell ref="E50:H50"/>
    <mergeCell ref="E43:H43"/>
    <mergeCell ref="E44:H44"/>
    <mergeCell ref="E45:H45"/>
    <mergeCell ref="E49:H49"/>
    <mergeCell ref="A41:H41"/>
    <mergeCell ref="B25:F25"/>
    <mergeCell ref="B22:F22"/>
    <mergeCell ref="E51:H51"/>
    <mergeCell ref="B51:D51"/>
    <mergeCell ref="B39:F39"/>
    <mergeCell ref="B37:F37"/>
    <mergeCell ref="B38:F38"/>
    <mergeCell ref="E48:H48"/>
    <mergeCell ref="B50:D50"/>
    <mergeCell ref="C20:F20"/>
    <mergeCell ref="C21:F21"/>
    <mergeCell ref="C30:F30"/>
    <mergeCell ref="C31:F31"/>
    <mergeCell ref="B26:F26"/>
    <mergeCell ref="C27:F27"/>
    <mergeCell ref="B23:F23"/>
    <mergeCell ref="B18:F18"/>
    <mergeCell ref="B19:F19"/>
    <mergeCell ref="B35:F35"/>
    <mergeCell ref="B36:F36"/>
    <mergeCell ref="C28:F28"/>
    <mergeCell ref="B29:F29"/>
    <mergeCell ref="B34:F34"/>
    <mergeCell ref="B32:F32"/>
    <mergeCell ref="B33:F33"/>
    <mergeCell ref="B24:F24"/>
    <mergeCell ref="B16:F16"/>
    <mergeCell ref="B17:F17"/>
    <mergeCell ref="A2:I2"/>
    <mergeCell ref="A1:I1"/>
    <mergeCell ref="A14:H14"/>
  </mergeCells>
  <dataValidations count="6">
    <dataValidation type="decimal" allowBlank="1" showInputMessage="1" showErrorMessage="1" sqref="E50">
      <formula1>-99999999999</formula1>
      <formula2>999999999999</formula2>
    </dataValidation>
    <dataValidation type="list" allowBlank="1" showInputMessage="1" showErrorMessage="1" sqref="E49">
      <formula1>"да,нет"</formula1>
    </dataValidation>
    <dataValidation type="decimal" allowBlank="1" showInputMessage="1" showErrorMessage="1" sqref="H18:H39">
      <formula1>-999999999999999</formula1>
      <formula2>999999999999999</formula2>
    </dataValidation>
    <dataValidation type="decimal" allowBlank="1" showInputMessage="1" showErrorMessage="1" sqref="D12">
      <formula1>-9999999999999990000000000</formula1>
      <formula2>9.99999999999999E+26</formula2>
    </dataValidation>
    <dataValidation type="decimal" allowBlank="1" showInputMessage="1" showErrorMessage="1" sqref="D6:D11">
      <formula1>-999999999999999</formula1>
      <formula2>999999999999999000</formula2>
    </dataValidation>
    <dataValidation type="date" allowBlank="1" showInputMessage="1" showErrorMessage="1" sqref="E6:F12">
      <formula1>1</formula1>
      <formula2>73051</formula2>
    </dataValidation>
  </dataValidations>
  <printOptions/>
  <pageMargins left="0.7874015748031497" right="0.1968503937007874" top="0.3937007874015748" bottom="0.3937007874015748" header="0" footer="0"/>
  <pageSetup fitToHeight="1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5.421875" style="109" customWidth="1"/>
    <col min="2" max="2" width="29.7109375" style="109" customWidth="1"/>
    <col min="3" max="3" width="10.8515625" style="109" customWidth="1"/>
    <col min="4" max="4" width="10.28125" style="109" customWidth="1"/>
    <col min="5" max="5" width="12.8515625" style="109" customWidth="1"/>
    <col min="6" max="6" width="14.00390625" style="109" customWidth="1"/>
    <col min="7" max="8" width="21.8515625" style="109" customWidth="1"/>
    <col min="9" max="9" width="19.140625" style="109" customWidth="1"/>
    <col min="10" max="11" width="2.7109375" style="109" customWidth="1"/>
    <col min="12" max="16384" width="9.140625" style="109" customWidth="1"/>
  </cols>
  <sheetData>
    <row r="1" spans="1:9" s="78" customFormat="1" ht="20.25" customHeight="1">
      <c r="A1" s="86" t="s">
        <v>152</v>
      </c>
      <c r="B1" s="86"/>
      <c r="C1" s="86"/>
      <c r="D1" s="86"/>
      <c r="E1" s="86"/>
      <c r="F1" s="86"/>
      <c r="G1" s="86"/>
      <c r="H1" s="86"/>
      <c r="I1" s="86"/>
    </row>
    <row r="2" spans="1:9" s="78" customFormat="1" ht="12.75" customHeight="1">
      <c r="A2" s="86" t="s">
        <v>113</v>
      </c>
      <c r="B2" s="86"/>
      <c r="C2" s="86"/>
      <c r="D2" s="86"/>
      <c r="E2" s="86"/>
      <c r="F2" s="86"/>
      <c r="G2" s="86"/>
      <c r="H2" s="86"/>
      <c r="I2" s="86"/>
    </row>
    <row r="3" spans="1:9" s="78" customFormat="1" ht="12.75">
      <c r="A3" s="87"/>
      <c r="B3" s="88"/>
      <c r="C3" s="88"/>
      <c r="D3" s="88"/>
      <c r="E3" s="88"/>
      <c r="F3" s="88"/>
      <c r="G3" s="88"/>
      <c r="H3" s="88"/>
      <c r="I3" s="89"/>
    </row>
    <row r="4" spans="1:9" s="78" customFormat="1" ht="52.5">
      <c r="A4" s="157" t="s">
        <v>51</v>
      </c>
      <c r="B4" s="158" t="s">
        <v>52</v>
      </c>
      <c r="C4" s="158" t="s">
        <v>53</v>
      </c>
      <c r="D4" s="159" t="s">
        <v>115</v>
      </c>
      <c r="E4" s="158" t="s">
        <v>55</v>
      </c>
      <c r="F4" s="158" t="s">
        <v>56</v>
      </c>
      <c r="G4" s="158" t="s">
        <v>199</v>
      </c>
      <c r="H4" s="158" t="s">
        <v>57</v>
      </c>
      <c r="I4" s="159" t="s">
        <v>58</v>
      </c>
    </row>
    <row r="5" spans="1:9" s="78" customFormat="1" ht="12.75">
      <c r="A5" s="91">
        <v>1</v>
      </c>
      <c r="B5" s="92">
        <f>A5+1</f>
        <v>2</v>
      </c>
      <c r="C5" s="92">
        <v>3</v>
      </c>
      <c r="D5" s="92">
        <v>4</v>
      </c>
      <c r="E5" s="92">
        <v>5</v>
      </c>
      <c r="F5" s="92">
        <v>6</v>
      </c>
      <c r="G5" s="92">
        <v>7</v>
      </c>
      <c r="H5" s="92">
        <v>8</v>
      </c>
      <c r="I5" s="92">
        <v>9</v>
      </c>
    </row>
    <row r="6" spans="1:9" s="78" customFormat="1" ht="38.25" customHeight="1">
      <c r="A6" s="91" t="s">
        <v>59</v>
      </c>
      <c r="B6" s="93" t="s">
        <v>178</v>
      </c>
      <c r="C6" s="94" t="s">
        <v>198</v>
      </c>
      <c r="D6" s="95">
        <v>17.66</v>
      </c>
      <c r="E6" s="96">
        <v>40544</v>
      </c>
      <c r="F6" s="96">
        <v>40908</v>
      </c>
      <c r="G6" s="97" t="s">
        <v>117</v>
      </c>
      <c r="H6" s="98" t="s">
        <v>118</v>
      </c>
      <c r="I6" s="99" t="s">
        <v>172</v>
      </c>
    </row>
    <row r="7" spans="1:9" s="78" customFormat="1" ht="40.5" customHeight="1">
      <c r="A7" s="91" t="s">
        <v>61</v>
      </c>
      <c r="B7" s="93" t="s">
        <v>153</v>
      </c>
      <c r="C7" s="94" t="s">
        <v>198</v>
      </c>
      <c r="D7" s="95">
        <v>0.41</v>
      </c>
      <c r="E7" s="96">
        <f>E6</f>
        <v>40544</v>
      </c>
      <c r="F7" s="96">
        <f>F6</f>
        <v>40908</v>
      </c>
      <c r="G7" s="100" t="s">
        <v>166</v>
      </c>
      <c r="H7" s="101" t="s">
        <v>175</v>
      </c>
      <c r="I7" s="99" t="s">
        <v>176</v>
      </c>
    </row>
    <row r="8" spans="1:9" s="78" customFormat="1" ht="25.5" customHeight="1">
      <c r="A8" s="91" t="s">
        <v>62</v>
      </c>
      <c r="B8" s="93" t="s">
        <v>154</v>
      </c>
      <c r="C8" s="94" t="s">
        <v>198</v>
      </c>
      <c r="D8" s="102">
        <f>SUM(D6:D7)</f>
        <v>18.07</v>
      </c>
      <c r="E8" s="103">
        <f>E7</f>
        <v>40544</v>
      </c>
      <c r="F8" s="103">
        <f>F7</f>
        <v>40908</v>
      </c>
      <c r="G8" s="97"/>
      <c r="H8" s="98"/>
      <c r="I8" s="99"/>
    </row>
    <row r="9" spans="1:10" ht="47.25" customHeight="1">
      <c r="A9" s="104" t="s">
        <v>63</v>
      </c>
      <c r="B9" s="105" t="s">
        <v>171</v>
      </c>
      <c r="C9" s="94" t="s">
        <v>198</v>
      </c>
      <c r="D9" s="106">
        <v>651</v>
      </c>
      <c r="E9" s="107">
        <v>40544</v>
      </c>
      <c r="F9" s="107">
        <v>40908</v>
      </c>
      <c r="G9" s="100" t="s">
        <v>166</v>
      </c>
      <c r="H9" s="101" t="s">
        <v>175</v>
      </c>
      <c r="I9" s="99" t="s">
        <v>176</v>
      </c>
      <c r="J9" s="108"/>
    </row>
    <row r="11" spans="1:8" ht="23.25" customHeight="1">
      <c r="A11" s="110" t="s">
        <v>197</v>
      </c>
      <c r="B11" s="86"/>
      <c r="C11" s="86"/>
      <c r="D11" s="86"/>
      <c r="E11" s="86"/>
      <c r="F11" s="86"/>
      <c r="G11" s="86"/>
      <c r="H11" s="86"/>
    </row>
    <row r="12" spans="1:4" ht="12.75">
      <c r="A12" s="88"/>
      <c r="B12" s="88"/>
      <c r="C12" s="88"/>
      <c r="D12" s="88"/>
    </row>
    <row r="13" spans="1:8" s="200" customFormat="1" ht="26.25">
      <c r="A13" s="158" t="s">
        <v>51</v>
      </c>
      <c r="B13" s="187" t="s">
        <v>52</v>
      </c>
      <c r="C13" s="187"/>
      <c r="D13" s="187"/>
      <c r="E13" s="187"/>
      <c r="F13" s="187"/>
      <c r="G13" s="158" t="s">
        <v>53</v>
      </c>
      <c r="H13" s="158" t="s">
        <v>54</v>
      </c>
    </row>
    <row r="14" spans="1:8" ht="12.75">
      <c r="A14" s="92">
        <v>1</v>
      </c>
      <c r="B14" s="112">
        <f>A14+1</f>
        <v>2</v>
      </c>
      <c r="C14" s="112"/>
      <c r="D14" s="112"/>
      <c r="E14" s="112"/>
      <c r="F14" s="112"/>
      <c r="G14" s="92">
        <f>B14+1</f>
        <v>3</v>
      </c>
      <c r="H14" s="92">
        <f>G14+1</f>
        <v>4</v>
      </c>
    </row>
    <row r="15" spans="1:8" ht="12.75">
      <c r="A15" s="113" t="s">
        <v>59</v>
      </c>
      <c r="B15" s="114" t="s">
        <v>124</v>
      </c>
      <c r="C15" s="114"/>
      <c r="D15" s="114"/>
      <c r="E15" s="114"/>
      <c r="F15" s="114"/>
      <c r="G15" s="92" t="s">
        <v>69</v>
      </c>
      <c r="H15" s="115">
        <f>H16+H19+H20+H21+H22+H23+H26+H29+H30+H31</f>
        <v>44268.020000000004</v>
      </c>
    </row>
    <row r="16" spans="1:8" ht="27" customHeight="1">
      <c r="A16" s="113" t="s">
        <v>126</v>
      </c>
      <c r="B16" s="114" t="s">
        <v>125</v>
      </c>
      <c r="C16" s="114"/>
      <c r="D16" s="114"/>
      <c r="E16" s="114"/>
      <c r="F16" s="114"/>
      <c r="G16" s="92" t="s">
        <v>69</v>
      </c>
      <c r="H16" s="115">
        <v>11940.23</v>
      </c>
    </row>
    <row r="17" spans="1:8" ht="12.75">
      <c r="A17" s="116" t="s">
        <v>127</v>
      </c>
      <c r="B17" s="117"/>
      <c r="C17" s="118" t="s">
        <v>120</v>
      </c>
      <c r="D17" s="118"/>
      <c r="E17" s="118"/>
      <c r="F17" s="119"/>
      <c r="G17" s="120" t="s">
        <v>70</v>
      </c>
      <c r="H17" s="121">
        <f>H16/H18</f>
        <v>2.8744625532631987</v>
      </c>
    </row>
    <row r="18" spans="1:8" ht="12.75">
      <c r="A18" s="116" t="s">
        <v>128</v>
      </c>
      <c r="B18" s="122"/>
      <c r="C18" s="123" t="s">
        <v>71</v>
      </c>
      <c r="D18" s="123"/>
      <c r="E18" s="123"/>
      <c r="F18" s="124"/>
      <c r="G18" s="120" t="s">
        <v>72</v>
      </c>
      <c r="H18" s="115">
        <v>4153.9</v>
      </c>
    </row>
    <row r="19" spans="1:8" ht="12.75">
      <c r="A19" s="113" t="s">
        <v>157</v>
      </c>
      <c r="B19" s="114" t="s">
        <v>155</v>
      </c>
      <c r="C19" s="114"/>
      <c r="D19" s="114"/>
      <c r="E19" s="114"/>
      <c r="F19" s="114"/>
      <c r="G19" s="92" t="s">
        <v>69</v>
      </c>
      <c r="H19" s="115">
        <v>795.37</v>
      </c>
    </row>
    <row r="20" spans="1:8" ht="12.75">
      <c r="A20" s="113" t="s">
        <v>131</v>
      </c>
      <c r="B20" s="114" t="s">
        <v>144</v>
      </c>
      <c r="C20" s="114"/>
      <c r="D20" s="114"/>
      <c r="E20" s="114"/>
      <c r="F20" s="114"/>
      <c r="G20" s="92" t="s">
        <v>69</v>
      </c>
      <c r="H20" s="115">
        <v>9812.94</v>
      </c>
    </row>
    <row r="21" spans="1:8" ht="12.75">
      <c r="A21" s="113" t="s">
        <v>132</v>
      </c>
      <c r="B21" s="114" t="s">
        <v>105</v>
      </c>
      <c r="C21" s="114"/>
      <c r="D21" s="114"/>
      <c r="E21" s="114"/>
      <c r="F21" s="114"/>
      <c r="G21" s="92" t="s">
        <v>69</v>
      </c>
      <c r="H21" s="115">
        <v>3336.37</v>
      </c>
    </row>
    <row r="22" spans="1:8" ht="12.75">
      <c r="A22" s="113" t="s">
        <v>133</v>
      </c>
      <c r="B22" s="114" t="s">
        <v>106</v>
      </c>
      <c r="C22" s="114"/>
      <c r="D22" s="114"/>
      <c r="E22" s="114"/>
      <c r="F22" s="114"/>
      <c r="G22" s="92" t="s">
        <v>69</v>
      </c>
      <c r="H22" s="115">
        <v>6554.31</v>
      </c>
    </row>
    <row r="23" spans="1:8" ht="12.75">
      <c r="A23" s="113" t="s">
        <v>134</v>
      </c>
      <c r="B23" s="114" t="s">
        <v>145</v>
      </c>
      <c r="C23" s="114"/>
      <c r="D23" s="114"/>
      <c r="E23" s="114"/>
      <c r="F23" s="114"/>
      <c r="G23" s="92" t="s">
        <v>69</v>
      </c>
      <c r="H23" s="115">
        <v>3788.67</v>
      </c>
    </row>
    <row r="24" spans="1:8" ht="12.75">
      <c r="A24" s="113" t="s">
        <v>158</v>
      </c>
      <c r="B24" s="125"/>
      <c r="C24" s="118" t="s">
        <v>73</v>
      </c>
      <c r="D24" s="118"/>
      <c r="E24" s="118"/>
      <c r="F24" s="119"/>
      <c r="G24" s="92" t="s">
        <v>69</v>
      </c>
      <c r="H24" s="115">
        <f>ROUND(H23/1.342,2)</f>
        <v>2823.15</v>
      </c>
    </row>
    <row r="25" spans="1:8" ht="12.75">
      <c r="A25" s="113" t="s">
        <v>159</v>
      </c>
      <c r="B25" s="126"/>
      <c r="C25" s="123" t="s">
        <v>74</v>
      </c>
      <c r="D25" s="123"/>
      <c r="E25" s="123"/>
      <c r="F25" s="124"/>
      <c r="G25" s="92" t="s">
        <v>69</v>
      </c>
      <c r="H25" s="115">
        <f>H23-H24</f>
        <v>965.52</v>
      </c>
    </row>
    <row r="26" spans="1:8" ht="12.75">
      <c r="A26" s="113" t="s">
        <v>135</v>
      </c>
      <c r="B26" s="114" t="s">
        <v>108</v>
      </c>
      <c r="C26" s="114"/>
      <c r="D26" s="114"/>
      <c r="E26" s="114"/>
      <c r="F26" s="114"/>
      <c r="G26" s="92" t="s">
        <v>69</v>
      </c>
      <c r="H26" s="115">
        <v>5781.63</v>
      </c>
    </row>
    <row r="27" spans="1:8" ht="12.75">
      <c r="A27" s="116" t="s">
        <v>136</v>
      </c>
      <c r="B27" s="125"/>
      <c r="C27" s="118" t="s">
        <v>73</v>
      </c>
      <c r="D27" s="118"/>
      <c r="E27" s="118"/>
      <c r="F27" s="119"/>
      <c r="G27" s="120" t="s">
        <v>69</v>
      </c>
      <c r="H27" s="115">
        <v>3058.48</v>
      </c>
    </row>
    <row r="28" spans="1:8" ht="12.75">
      <c r="A28" s="116" t="s">
        <v>137</v>
      </c>
      <c r="B28" s="126"/>
      <c r="C28" s="123" t="s">
        <v>74</v>
      </c>
      <c r="D28" s="123"/>
      <c r="E28" s="123"/>
      <c r="F28" s="124"/>
      <c r="G28" s="120" t="s">
        <v>69</v>
      </c>
      <c r="H28" s="115">
        <v>1046</v>
      </c>
    </row>
    <row r="29" spans="1:8" ht="12.75">
      <c r="A29" s="113" t="s">
        <v>138</v>
      </c>
      <c r="B29" s="114" t="s">
        <v>156</v>
      </c>
      <c r="C29" s="114"/>
      <c r="D29" s="114"/>
      <c r="E29" s="114"/>
      <c r="F29" s="114"/>
      <c r="G29" s="92" t="s">
        <v>69</v>
      </c>
      <c r="H29" s="115">
        <v>566.8</v>
      </c>
    </row>
    <row r="30" spans="1:8" ht="12.75">
      <c r="A30" s="113" t="s">
        <v>141</v>
      </c>
      <c r="B30" s="114" t="s">
        <v>147</v>
      </c>
      <c r="C30" s="114"/>
      <c r="D30" s="114"/>
      <c r="E30" s="114"/>
      <c r="F30" s="114"/>
      <c r="G30" s="92" t="s">
        <v>69</v>
      </c>
      <c r="H30" s="115">
        <v>64.4</v>
      </c>
    </row>
    <row r="31" spans="1:8" ht="12.75">
      <c r="A31" s="113" t="s">
        <v>142</v>
      </c>
      <c r="B31" s="114" t="s">
        <v>76</v>
      </c>
      <c r="C31" s="114"/>
      <c r="D31" s="114"/>
      <c r="E31" s="114"/>
      <c r="F31" s="114"/>
      <c r="G31" s="92" t="s">
        <v>69</v>
      </c>
      <c r="H31" s="115">
        <v>1627.3</v>
      </c>
    </row>
    <row r="32" spans="1:8" ht="12.75">
      <c r="A32" s="113" t="s">
        <v>83</v>
      </c>
      <c r="B32" s="127" t="s">
        <v>160</v>
      </c>
      <c r="C32" s="127"/>
      <c r="D32" s="127"/>
      <c r="E32" s="127"/>
      <c r="F32" s="127"/>
      <c r="G32" s="92" t="s">
        <v>122</v>
      </c>
      <c r="H32" s="115">
        <v>2506.88</v>
      </c>
    </row>
    <row r="33" spans="1:8" ht="12.75">
      <c r="A33" s="113" t="s">
        <v>85</v>
      </c>
      <c r="B33" s="127" t="s">
        <v>161</v>
      </c>
      <c r="C33" s="127"/>
      <c r="D33" s="127"/>
      <c r="E33" s="127"/>
      <c r="F33" s="127"/>
      <c r="G33" s="92" t="s">
        <v>94</v>
      </c>
      <c r="H33" s="115">
        <v>8.82</v>
      </c>
    </row>
    <row r="34" spans="1:8" ht="12.75">
      <c r="A34" s="113" t="s">
        <v>86</v>
      </c>
      <c r="B34" s="127" t="s">
        <v>162</v>
      </c>
      <c r="C34" s="127"/>
      <c r="D34" s="127"/>
      <c r="E34" s="127"/>
      <c r="F34" s="127"/>
      <c r="G34" s="92" t="s">
        <v>94</v>
      </c>
      <c r="H34" s="115">
        <v>25.83</v>
      </c>
    </row>
    <row r="35" spans="1:8" ht="12.75">
      <c r="A35" s="113" t="s">
        <v>89</v>
      </c>
      <c r="B35" s="127" t="s">
        <v>163</v>
      </c>
      <c r="C35" s="127"/>
      <c r="D35" s="127"/>
      <c r="E35" s="127"/>
      <c r="F35" s="127"/>
      <c r="G35" s="92" t="s">
        <v>96</v>
      </c>
      <c r="H35" s="128">
        <v>7</v>
      </c>
    </row>
    <row r="36" spans="1:8" ht="12.75">
      <c r="A36" s="113" t="s">
        <v>92</v>
      </c>
      <c r="B36" s="127" t="s">
        <v>164</v>
      </c>
      <c r="C36" s="127"/>
      <c r="D36" s="127"/>
      <c r="E36" s="127"/>
      <c r="F36" s="127"/>
      <c r="G36" s="92" t="s">
        <v>96</v>
      </c>
      <c r="H36" s="128">
        <v>1</v>
      </c>
    </row>
    <row r="37" spans="1:8" ht="12.75">
      <c r="A37" s="113" t="s">
        <v>95</v>
      </c>
      <c r="B37" s="127" t="s">
        <v>165</v>
      </c>
      <c r="C37" s="127"/>
      <c r="D37" s="127"/>
      <c r="E37" s="127"/>
      <c r="F37" s="127"/>
      <c r="G37" s="92" t="s">
        <v>97</v>
      </c>
      <c r="H37" s="129">
        <v>41.5</v>
      </c>
    </row>
    <row r="39" spans="1:8" ht="12.75">
      <c r="A39" s="110" t="s">
        <v>188</v>
      </c>
      <c r="B39" s="86"/>
      <c r="C39" s="86"/>
      <c r="D39" s="86"/>
      <c r="E39" s="86"/>
      <c r="F39" s="86"/>
      <c r="G39" s="86"/>
      <c r="H39" s="86"/>
    </row>
    <row r="40" spans="1:8" ht="12.75">
      <c r="A40" s="88"/>
      <c r="B40" s="88"/>
      <c r="C40" s="89"/>
      <c r="D40" s="89"/>
      <c r="E40" s="89"/>
      <c r="F40" s="89"/>
      <c r="G40" s="89"/>
      <c r="H40" s="78"/>
    </row>
    <row r="41" spans="1:8" s="200" customFormat="1" ht="26.25">
      <c r="A41" s="158" t="s">
        <v>51</v>
      </c>
      <c r="B41" s="187" t="s">
        <v>52</v>
      </c>
      <c r="C41" s="187"/>
      <c r="D41" s="187"/>
      <c r="E41" s="187" t="s">
        <v>54</v>
      </c>
      <c r="F41" s="187"/>
      <c r="G41" s="187"/>
      <c r="H41" s="187"/>
    </row>
    <row r="42" spans="1:8" ht="12.75">
      <c r="A42" s="92">
        <v>1</v>
      </c>
      <c r="B42" s="112">
        <f>A42+1</f>
        <v>2</v>
      </c>
      <c r="C42" s="112"/>
      <c r="D42" s="112"/>
      <c r="E42" s="112">
        <f>B42+1</f>
        <v>3</v>
      </c>
      <c r="F42" s="112"/>
      <c r="G42" s="112"/>
      <c r="H42" s="112"/>
    </row>
    <row r="43" spans="1:8" s="199" customFormat="1" ht="23.25" customHeight="1">
      <c r="A43" s="130">
        <v>1</v>
      </c>
      <c r="B43" s="131" t="s">
        <v>179</v>
      </c>
      <c r="C43" s="131"/>
      <c r="D43" s="131"/>
      <c r="E43" s="132" t="s">
        <v>193</v>
      </c>
      <c r="F43" s="132"/>
      <c r="G43" s="132"/>
      <c r="H43" s="132"/>
    </row>
    <row r="44" spans="1:8" s="199" customFormat="1" ht="12.75">
      <c r="A44" s="113">
        <v>2</v>
      </c>
      <c r="B44" s="133" t="s">
        <v>185</v>
      </c>
      <c r="C44" s="133"/>
      <c r="D44" s="133"/>
      <c r="E44" s="132" t="s">
        <v>194</v>
      </c>
      <c r="F44" s="132"/>
      <c r="G44" s="132"/>
      <c r="H44" s="132"/>
    </row>
    <row r="45" spans="1:8" s="199" customFormat="1" ht="12.75">
      <c r="A45" s="113">
        <v>3</v>
      </c>
      <c r="B45" s="133" t="s">
        <v>186</v>
      </c>
      <c r="C45" s="133"/>
      <c r="D45" s="133"/>
      <c r="E45" s="134" t="s">
        <v>182</v>
      </c>
      <c r="F45" s="134"/>
      <c r="G45" s="134"/>
      <c r="H45" s="134"/>
    </row>
    <row r="46" spans="1:8" s="199" customFormat="1" ht="12.75">
      <c r="A46" s="113">
        <v>4</v>
      </c>
      <c r="B46" s="133" t="s">
        <v>187</v>
      </c>
      <c r="C46" s="133"/>
      <c r="D46" s="133"/>
      <c r="E46" s="134" t="s">
        <v>183</v>
      </c>
      <c r="F46" s="134"/>
      <c r="G46" s="134"/>
      <c r="H46" s="134"/>
    </row>
    <row r="47" spans="1:8" s="199" customFormat="1" ht="12.75">
      <c r="A47" s="113" t="s">
        <v>64</v>
      </c>
      <c r="B47" s="133" t="s">
        <v>189</v>
      </c>
      <c r="C47" s="133"/>
      <c r="D47" s="133"/>
      <c r="E47" s="134" t="s">
        <v>184</v>
      </c>
      <c r="F47" s="134"/>
      <c r="G47" s="134"/>
      <c r="H47" s="134"/>
    </row>
    <row r="48" spans="1:8" s="199" customFormat="1" ht="12.75">
      <c r="A48" s="113" t="s">
        <v>65</v>
      </c>
      <c r="B48" s="114" t="s">
        <v>190</v>
      </c>
      <c r="C48" s="114"/>
      <c r="D48" s="114"/>
      <c r="E48" s="198">
        <v>1028</v>
      </c>
      <c r="F48" s="198"/>
      <c r="G48" s="198"/>
      <c r="H48" s="198"/>
    </row>
    <row r="49" spans="1:8" s="199" customFormat="1" ht="12.75">
      <c r="A49" s="79">
        <v>7</v>
      </c>
      <c r="B49" s="191" t="s">
        <v>191</v>
      </c>
      <c r="C49" s="192"/>
      <c r="D49" s="193"/>
      <c r="E49" s="83" t="s">
        <v>195</v>
      </c>
      <c r="F49" s="84"/>
      <c r="G49" s="84"/>
      <c r="H49" s="85"/>
    </row>
    <row r="50" spans="1:8" s="199" customFormat="1" ht="12.75">
      <c r="A50" s="113" t="s">
        <v>78</v>
      </c>
      <c r="B50" s="191" t="s">
        <v>201</v>
      </c>
      <c r="C50" s="192"/>
      <c r="D50" s="193"/>
      <c r="E50" s="195">
        <v>5000</v>
      </c>
      <c r="F50" s="196"/>
      <c r="G50" s="196"/>
      <c r="H50" s="197"/>
    </row>
    <row r="51" spans="1:8" s="199" customFormat="1" ht="12.75">
      <c r="A51" s="79">
        <v>9</v>
      </c>
      <c r="B51" s="191" t="s">
        <v>200</v>
      </c>
      <c r="C51" s="192"/>
      <c r="D51" s="193"/>
      <c r="E51" s="83" t="s">
        <v>206</v>
      </c>
      <c r="F51" s="84"/>
      <c r="G51" s="84"/>
      <c r="H51" s="85"/>
    </row>
    <row r="52" spans="1:8" ht="12.75">
      <c r="A52" s="79">
        <v>10</v>
      </c>
      <c r="B52" s="191" t="s">
        <v>203</v>
      </c>
      <c r="C52" s="192"/>
      <c r="D52" s="193"/>
      <c r="E52" s="195">
        <v>525</v>
      </c>
      <c r="F52" s="196"/>
      <c r="G52" s="196"/>
      <c r="H52" s="197"/>
    </row>
    <row r="53" spans="1:8" ht="12.75">
      <c r="A53" s="79">
        <v>11</v>
      </c>
      <c r="B53" s="191" t="s">
        <v>204</v>
      </c>
      <c r="C53" s="192"/>
      <c r="D53" s="193"/>
      <c r="E53" s="83" t="s">
        <v>195</v>
      </c>
      <c r="F53" s="84"/>
      <c r="G53" s="84"/>
      <c r="H53" s="85"/>
    </row>
  </sheetData>
  <mergeCells count="55">
    <mergeCell ref="B52:D52"/>
    <mergeCell ref="E52:H52"/>
    <mergeCell ref="B53:D53"/>
    <mergeCell ref="E53:H53"/>
    <mergeCell ref="B50:D50"/>
    <mergeCell ref="E50:H50"/>
    <mergeCell ref="B51:D51"/>
    <mergeCell ref="E51:H51"/>
    <mergeCell ref="B49:D49"/>
    <mergeCell ref="E49:H49"/>
    <mergeCell ref="B47:D47"/>
    <mergeCell ref="E47:H47"/>
    <mergeCell ref="B48:D48"/>
    <mergeCell ref="E48:H48"/>
    <mergeCell ref="B45:D45"/>
    <mergeCell ref="E45:H45"/>
    <mergeCell ref="B46:D46"/>
    <mergeCell ref="E46:H46"/>
    <mergeCell ref="B43:D43"/>
    <mergeCell ref="E43:H43"/>
    <mergeCell ref="B44:D44"/>
    <mergeCell ref="E44:H44"/>
    <mergeCell ref="A39:H39"/>
    <mergeCell ref="B41:D41"/>
    <mergeCell ref="E41:H41"/>
    <mergeCell ref="B42:D42"/>
    <mergeCell ref="E42:H42"/>
    <mergeCell ref="B33:F33"/>
    <mergeCell ref="B34:F34"/>
    <mergeCell ref="B31:F31"/>
    <mergeCell ref="C24:F24"/>
    <mergeCell ref="C25:F25"/>
    <mergeCell ref="B32:F32"/>
    <mergeCell ref="C27:F27"/>
    <mergeCell ref="C28:F28"/>
    <mergeCell ref="B29:F29"/>
    <mergeCell ref="B30:F30"/>
    <mergeCell ref="B21:F21"/>
    <mergeCell ref="B22:F22"/>
    <mergeCell ref="B23:F23"/>
    <mergeCell ref="B26:F26"/>
    <mergeCell ref="B14:F14"/>
    <mergeCell ref="B15:F15"/>
    <mergeCell ref="B36:F36"/>
    <mergeCell ref="B37:F37"/>
    <mergeCell ref="B16:F16"/>
    <mergeCell ref="C17:F17"/>
    <mergeCell ref="C18:F18"/>
    <mergeCell ref="B35:F35"/>
    <mergeCell ref="B19:F19"/>
    <mergeCell ref="B20:F20"/>
    <mergeCell ref="A1:I1"/>
    <mergeCell ref="A2:I2"/>
    <mergeCell ref="B13:F13"/>
    <mergeCell ref="A11:H11"/>
  </mergeCells>
  <dataValidations count="6">
    <dataValidation type="list" allowBlank="1" showInputMessage="1" showErrorMessage="1" sqref="E47">
      <formula1>"да,нет"</formula1>
    </dataValidation>
    <dataValidation type="decimal" allowBlank="1" showInputMessage="1" showErrorMessage="1" sqref="E48">
      <formula1>-99999999999</formula1>
      <formula2>999999999999</formula2>
    </dataValidation>
    <dataValidation type="decimal" allowBlank="1" showInputMessage="1" showErrorMessage="1" sqref="H15:H37">
      <formula1>-999999999</formula1>
      <formula2>999999999999</formula2>
    </dataValidation>
    <dataValidation type="date" allowBlank="1" showInputMessage="1" showErrorMessage="1" sqref="E6:F9">
      <formula1>1</formula1>
      <formula2>73051</formula2>
    </dataValidation>
    <dataValidation type="decimal" allowBlank="1" showInputMessage="1" showErrorMessage="1" sqref="D6:D8">
      <formula1>-999999999999999</formula1>
      <formula2>999999999999999000</formula2>
    </dataValidation>
    <dataValidation type="decimal" allowBlank="1" showInputMessage="1" showErrorMessage="1" sqref="D9">
      <formula1>-9999999999999990000000000</formula1>
      <formula2>9.99999999999999E+26</formula2>
    </dataValidation>
  </dataValidation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birukov</cp:lastModifiedBy>
  <cp:lastPrinted>2011-07-19T05:19:14Z</cp:lastPrinted>
  <dcterms:created xsi:type="dcterms:W3CDTF">1996-10-08T23:32:33Z</dcterms:created>
  <dcterms:modified xsi:type="dcterms:W3CDTF">2011-07-19T05:49:49Z</dcterms:modified>
  <cp:category/>
  <cp:version/>
  <cp:contentType/>
  <cp:contentStatus/>
</cp:coreProperties>
</file>