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титульный" sheetId="1" r:id="rId1"/>
    <sheet name="цены" sheetId="2" r:id="rId2"/>
    <sheet name="характеристики" sheetId="3" r:id="rId3"/>
    <sheet name="инвестиции" sheetId="4" r:id="rId4"/>
    <sheet name="доступ" sheetId="5" r:id="rId5"/>
    <sheet name="показатели" sheetId="6" r:id="rId6"/>
    <sheet name="Лист1" sheetId="7" r:id="rId7"/>
  </sheets>
  <externalReferences>
    <externalReference r:id="rId10"/>
  </externalReferences>
  <definedNames>
    <definedName name="fil">'титульный'!$F$15</definedName>
    <definedName name="god">'титульный'!$F$9</definedName>
    <definedName name="inn">'титульный'!$F$17</definedName>
    <definedName name="kind_of_activity">'[1]TEHSHEET'!$B$19:$B$25</definedName>
    <definedName name="kpp">'титульный'!$F$18</definedName>
    <definedName name="logical">'[1]TEHSHEET'!$B$3:$B$4</definedName>
    <definedName name="mo">'титульный'!$G$23</definedName>
    <definedName name="MO_LIST_65">'[1]REESTR'!$B$140:$B$141</definedName>
    <definedName name="MR_LIST">'[1]REESTR'!$D$2:$D$74</definedName>
    <definedName name="oktmo">'титульный'!$G$24</definedName>
    <definedName name="org">'титульный'!$F$13</definedName>
    <definedName name="region_name">'титульный'!$E$7</definedName>
    <definedName name="version">'[1]Инструкция'!$P$2</definedName>
    <definedName name="year_range">'[1]TEHSHEET'!$D$3:$D$16</definedName>
    <definedName name="Z_0B6932FC_E3EA_4D86_8197_332D2444786F_.wvu.Cols" localSheetId="4" hidden="1">'доступ'!$A:$B</definedName>
    <definedName name="Z_0B6932FC_E3EA_4D86_8197_332D2444786F_.wvu.Cols" localSheetId="3" hidden="1">'инвестиции'!$A:$B,'инвестиции'!$I:$L</definedName>
    <definedName name="Z_0B6932FC_E3EA_4D86_8197_332D2444786F_.wvu.Cols" localSheetId="5" hidden="1">'показатели'!$A:$B</definedName>
    <definedName name="Z_0B6932FC_E3EA_4D86_8197_332D2444786F_.wvu.Cols" localSheetId="0" hidden="1">'титульный'!$A:$B</definedName>
    <definedName name="Z_0B6932FC_E3EA_4D86_8197_332D2444786F_.wvu.Cols" localSheetId="2" hidden="1">'характеристики'!$A:$B</definedName>
    <definedName name="Z_0B6932FC_E3EA_4D86_8197_332D2444786F_.wvu.Cols" localSheetId="1" hidden="1">'цены'!$A:$B</definedName>
    <definedName name="Z_0B6932FC_E3EA_4D86_8197_332D2444786F_.wvu.PrintArea" localSheetId="4" hidden="1">'доступ'!$D$1:$H$20</definedName>
    <definedName name="Z_0B6932FC_E3EA_4D86_8197_332D2444786F_.wvu.PrintArea" localSheetId="3" hidden="1">'инвестиции'!$D$1:$H$53</definedName>
    <definedName name="Z_0B6932FC_E3EA_4D86_8197_332D2444786F_.wvu.PrintArea" localSheetId="5" hidden="1">'показатели'!$D$1:$I$66</definedName>
    <definedName name="Z_0B6932FC_E3EA_4D86_8197_332D2444786F_.wvu.PrintArea" localSheetId="0" hidden="1">'титульный'!$D$1:$I$32</definedName>
    <definedName name="Z_0B6932FC_E3EA_4D86_8197_332D2444786F_.wvu.PrintArea" localSheetId="2" hidden="1">'характеристики'!$D$1:$H$18</definedName>
    <definedName name="Z_0B6932FC_E3EA_4D86_8197_332D2444786F_.wvu.Rows" localSheetId="4" hidden="1">'доступ'!$1:$6</definedName>
    <definedName name="Z_0B6932FC_E3EA_4D86_8197_332D2444786F_.wvu.Rows" localSheetId="3" hidden="1">'инвестиции'!$1:$6,'инвестиции'!$9:$9</definedName>
    <definedName name="Z_0B6932FC_E3EA_4D86_8197_332D2444786F_.wvu.Rows" localSheetId="0" hidden="1">'титульный'!$1:$1,'титульный'!$14:$15</definedName>
    <definedName name="Z_0B6932FC_E3EA_4D86_8197_332D2444786F_.wvu.Rows" localSheetId="2" hidden="1">'характеристики'!$1:$6,'характеристики'!$9:$9</definedName>
    <definedName name="Z_0B6932FC_E3EA_4D86_8197_332D2444786F_.wvu.Rows" localSheetId="1" hidden="1">'цены'!$1:$6,'цены'!$9:$9</definedName>
    <definedName name="Z_58C253CD_6911_43EC_B7AD_C3A5571BED07_.wvu.Cols" localSheetId="4" hidden="1">'доступ'!$A:$B</definedName>
    <definedName name="Z_58C253CD_6911_43EC_B7AD_C3A5571BED07_.wvu.Cols" localSheetId="3" hidden="1">'инвестиции'!$A:$B,'инвестиции'!$I:$K</definedName>
    <definedName name="Z_58C253CD_6911_43EC_B7AD_C3A5571BED07_.wvu.Cols" localSheetId="5" hidden="1">'показатели'!$A:$B</definedName>
    <definedName name="Z_58C253CD_6911_43EC_B7AD_C3A5571BED07_.wvu.Cols" localSheetId="0" hidden="1">'титульный'!$A:$B</definedName>
    <definedName name="Z_58C253CD_6911_43EC_B7AD_C3A5571BED07_.wvu.Cols" localSheetId="2" hidden="1">'характеристики'!$A:$B</definedName>
    <definedName name="Z_58C253CD_6911_43EC_B7AD_C3A5571BED07_.wvu.Cols" localSheetId="1" hidden="1">'цены'!$A:$B</definedName>
    <definedName name="Z_58C253CD_6911_43EC_B7AD_C3A5571BED07_.wvu.Rows" localSheetId="4" hidden="1">'доступ'!$1:$6</definedName>
    <definedName name="Z_58C253CD_6911_43EC_B7AD_C3A5571BED07_.wvu.Rows" localSheetId="3" hidden="1">'инвестиции'!$1:$6</definedName>
    <definedName name="Z_58C253CD_6911_43EC_B7AD_C3A5571BED07_.wvu.Rows" localSheetId="0" hidden="1">'титульный'!$1:$1,'титульный'!$14:$15</definedName>
    <definedName name="Z_58C253CD_6911_43EC_B7AD_C3A5571BED07_.wvu.Rows" localSheetId="2" hidden="1">'характеристики'!$1:$6</definedName>
    <definedName name="Z_58C253CD_6911_43EC_B7AD_C3A5571BED07_.wvu.Rows" localSheetId="1" hidden="1">'цены'!$1:$6</definedName>
    <definedName name="Z_5DAAB28A_FA12_4443_9783_34A248954672_.wvu.Cols" localSheetId="4" hidden="1">'доступ'!$A:$B</definedName>
    <definedName name="Z_5DAAB28A_FA12_4443_9783_34A248954672_.wvu.Cols" localSheetId="3" hidden="1">'инвестиции'!$A:$B,'инвестиции'!$I:$K</definedName>
    <definedName name="Z_5DAAB28A_FA12_4443_9783_34A248954672_.wvu.Cols" localSheetId="5" hidden="1">'показатели'!$A:$B</definedName>
    <definedName name="Z_5DAAB28A_FA12_4443_9783_34A248954672_.wvu.Cols" localSheetId="0" hidden="1">'титульный'!$A:$B</definedName>
    <definedName name="Z_5DAAB28A_FA12_4443_9783_34A248954672_.wvu.Cols" localSheetId="2" hidden="1">'характеристики'!$A:$B</definedName>
    <definedName name="Z_5DAAB28A_FA12_4443_9783_34A248954672_.wvu.Cols" localSheetId="1" hidden="1">'цены'!$A:$B</definedName>
    <definedName name="Z_5DAAB28A_FA12_4443_9783_34A248954672_.wvu.PrintArea" localSheetId="5" hidden="1">'показатели'!$A$1:$J$66</definedName>
    <definedName name="Z_5DAAB28A_FA12_4443_9783_34A248954672_.wvu.PrintArea" localSheetId="1" hidden="1">'цены'!$A$7:$M$44</definedName>
    <definedName name="Z_5DAAB28A_FA12_4443_9783_34A248954672_.wvu.Rows" localSheetId="4" hidden="1">'доступ'!$1:$6</definedName>
    <definedName name="Z_5DAAB28A_FA12_4443_9783_34A248954672_.wvu.Rows" localSheetId="3" hidden="1">'инвестиции'!$1:$6</definedName>
    <definedName name="Z_5DAAB28A_FA12_4443_9783_34A248954672_.wvu.Rows" localSheetId="0" hidden="1">'титульный'!$1:$1,'титульный'!$14:$15</definedName>
    <definedName name="Z_5DAAB28A_FA12_4443_9783_34A248954672_.wvu.Rows" localSheetId="2" hidden="1">'характеристики'!$1:$6</definedName>
    <definedName name="Z_5DAAB28A_FA12_4443_9783_34A248954672_.wvu.Rows" localSheetId="1" hidden="1">'цены'!$1:$6</definedName>
    <definedName name="_xlnm.Print_Area" localSheetId="5">'показатели'!$A$1:$J$66</definedName>
    <definedName name="_xlnm.Print_Area" localSheetId="1">'цены'!$A$7:$M$44</definedName>
  </definedNames>
  <calcPr fullCalcOnLoad="1"/>
</workbook>
</file>

<file path=xl/comments6.xml><?xml version="1.0" encoding="utf-8"?>
<comments xmlns="http://schemas.openxmlformats.org/spreadsheetml/2006/main">
  <authors>
    <author>sennyh</author>
  </authors>
  <commentList>
    <comment ref="I52" authorId="0">
      <text>
        <r>
          <rPr>
            <b/>
            <sz val="8"/>
            <rFont val="Tahoma"/>
            <family val="0"/>
          </rPr>
          <t>sennyh:</t>
        </r>
        <r>
          <rPr>
            <sz val="8"/>
            <rFont val="Tahoma"/>
            <family val="0"/>
          </rPr>
          <t xml:space="preserve">
без собственных нужд
</t>
        </r>
      </text>
    </comment>
  </commentList>
</comments>
</file>

<file path=xl/sharedStrings.xml><?xml version="1.0" encoding="utf-8"?>
<sst xmlns="http://schemas.openxmlformats.org/spreadsheetml/2006/main" count="423" uniqueCount="284">
  <si>
    <t>Показатели подлежащие раскрытию в сфере теплоснабжения и сфере оказания услуг по передаче тепловой энергии</t>
  </si>
  <si>
    <t>Субъект РФ</t>
  </si>
  <si>
    <t>Свердловская область</t>
  </si>
  <si>
    <t>Отчетный год: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</si>
  <si>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</si>
  <si>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</si>
  <si>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</si>
  <si>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</si>
  <si>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</si>
  <si>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</si>
  <si>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</si>
  <si>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Муниципальное унитарное объединенное предприятие "Рефтинское" городского округа Рефтинский, п.Рефтинский</t>
  </si>
  <si>
    <t>Наименование ПОДРАЗДЕЛЕНИЯ</t>
  </si>
  <si>
    <t>(заполняется, 
если в ячейке "F11" - "да")</t>
  </si>
  <si>
    <t>ИНН организации</t>
  </si>
  <si>
    <t>6603020368</t>
  </si>
  <si>
    <t>Наличие 2-ставочного тарифа</t>
  </si>
  <si>
    <t>КПП организации</t>
  </si>
  <si>
    <t>660301001</t>
  </si>
  <si>
    <t>Нет</t>
  </si>
  <si>
    <t>Вид деятельности</t>
  </si>
  <si>
    <t>Детализация тарифов</t>
  </si>
  <si>
    <t>Муниципальный район, на территории которого осуществляет деятельность данная ОРГАНИЗАЦИЯ</t>
  </si>
  <si>
    <t>Наименование МР</t>
  </si>
  <si>
    <t>городской округ Рефтинский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</si>
  <si>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</si>
  <si>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</si>
  <si>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(выберите из списка)</t>
  </si>
  <si>
    <t>ОКТМО</t>
  </si>
  <si>
    <t>65763000</t>
  </si>
  <si>
    <t>L1.1</t>
  </si>
  <si>
    <t>Юридический адрес</t>
  </si>
  <si>
    <t>624285,  Свердловская область,                                го Рефтинский,   ул. Гагарина 13 - А</t>
  </si>
  <si>
    <t>L1.2</t>
  </si>
  <si>
    <t>Почтовый адрес</t>
  </si>
  <si>
    <t>624285,  Свердловская область,                                го Рефтинский,   ул. Гагарина 33 - А</t>
  </si>
  <si>
    <t>L2.1</t>
  </si>
  <si>
    <t>Руководитель.ФИО</t>
  </si>
  <si>
    <t>Руководитель</t>
  </si>
  <si>
    <t>Фамилия, имя, отчество</t>
  </si>
  <si>
    <t>Шульмин Виктор Владимирович</t>
  </si>
  <si>
    <t>L2.2</t>
  </si>
  <si>
    <t>Руководитель.Телефон</t>
  </si>
  <si>
    <t>Контактный телефон</t>
  </si>
  <si>
    <t>(343 - 65) 3 - 52 - 45</t>
  </si>
  <si>
    <t>L3.1</t>
  </si>
  <si>
    <t>Гл.бухгалтер.ФИО</t>
  </si>
  <si>
    <t>Главный бухгалтер</t>
  </si>
  <si>
    <t>Зубова Нина Михайловна</t>
  </si>
  <si>
    <t>L3.2</t>
  </si>
  <si>
    <t>Гл.бухгалтер.Телефон</t>
  </si>
  <si>
    <t>(343 - 65) 3 -47 - 82</t>
  </si>
  <si>
    <t>Список листов</t>
  </si>
  <si>
    <t>Информация о ценах (тарифах) на регулируемые товары и услуги и надбавках к этим ценам (тарифам)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</si>
  <si>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</si>
  <si>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</si>
  <si>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</si>
  <si>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</si>
  <si>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</si>
  <si>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</si>
  <si>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</si>
  <si>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</si>
  <si>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</si>
  <si>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1</t>
  </si>
  <si>
    <t>Население:</t>
  </si>
  <si>
    <t>одноставочный</t>
  </si>
  <si>
    <t>руб./Гкал</t>
  </si>
  <si>
    <t>двухставочный:</t>
  </si>
  <si>
    <t>ставка платы за потребление тепловой энергии</t>
  </si>
  <si>
    <t>ставка платы за содержание системы теплоснабжения</t>
  </si>
  <si>
    <t>руб./Гкал в мес.</t>
  </si>
  <si>
    <t>Бюджетные потребители:</t>
  </si>
  <si>
    <t>Прочие потребители:</t>
  </si>
  <si>
    <t>2</t>
  </si>
  <si>
    <t>Утвержденная надбавка к ценам (тарифам) на тепловую энергию для потребителей, в том числе: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</si>
  <si>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</si>
  <si>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</si>
  <si>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прочих потребителей</t>
  </si>
  <si>
    <t>3</t>
  </si>
  <si>
    <t>Утвержденная надбавка к тарифам регулируемых организаций на тепловую энергию;</t>
  </si>
  <si>
    <t>Утвержденная надбавка к тарифам регулируемых организаций на передачу тепловой энергии;</t>
  </si>
  <si>
    <t>4</t>
  </si>
  <si>
    <t>Утвержденный тариф на подключение создаваемых (реконструируемых) объектов недвижимости к системе теплоснабжения;</t>
  </si>
  <si>
    <t>руб./Гкал ч</t>
  </si>
  <si>
    <t>5</t>
  </si>
  <si>
    <t>Утвержденный тариф регулируемых организаций на подключение к системе теплоснабжения</t>
  </si>
  <si>
    <t>6</t>
  </si>
  <si>
    <t>Утвержденный тариф на передачу тепловой энергии (мощности)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</si>
  <si>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</si>
  <si>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</si>
  <si>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</si>
  <si>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 жилых домов и производственных/офисных зданий,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</si>
  <si>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</si>
  <si>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инвестиционных программах и отчетах об их реализации</t>
  </si>
  <si>
    <t>Плановые значения</t>
  </si>
  <si>
    <t>Наименование инвестиционной программы</t>
  </si>
  <si>
    <t>х</t>
  </si>
  <si>
    <t>Введите название мероприятия</t>
  </si>
  <si>
    <t>Добавить мероприятие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</si>
  <si>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</si>
  <si>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</si>
  <si>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</si>
  <si>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</si>
  <si>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</si>
  <si>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7</t>
  </si>
  <si>
    <t>эффективность реализации инвестиционной программы:</t>
  </si>
  <si>
    <t>7.1</t>
  </si>
  <si>
    <t>повышение уровня автоматизации (%)</t>
  </si>
  <si>
    <t>7.2</t>
  </si>
  <si>
    <t>повышение качества предоставляемых товаров/услуг (%)</t>
  </si>
  <si>
    <t>7.3</t>
  </si>
  <si>
    <t>снижение аварийности (%)</t>
  </si>
  <si>
    <t>7.4</t>
  </si>
  <si>
    <t>снижения % утечек</t>
  </si>
  <si>
    <t>7.5</t>
  </si>
  <si>
    <t>повышение эффективности работы (%)</t>
  </si>
  <si>
    <t>7.6</t>
  </si>
  <si>
    <t>повышение эффективности производства (%)</t>
  </si>
  <si>
    <t>7.7</t>
  </si>
  <si>
    <t>повышение качества учета товара/услуги (%)</t>
  </si>
  <si>
    <t>7.8</t>
  </si>
  <si>
    <t>прочие, при условии минимизация расходов (%)</t>
  </si>
  <si>
    <t>7.9</t>
  </si>
  <si>
    <t>Добавить показатель эффективности</t>
  </si>
  <si>
    <t>8</t>
  </si>
  <si>
    <t>запланировано средств за I квартал (тыс.руб.):</t>
  </si>
  <si>
    <t>9</t>
  </si>
  <si>
    <t>запланировано средств за II квартал (тыс.руб.):</t>
  </si>
  <si>
    <t>10</t>
  </si>
  <si>
    <t>запланировано средств за III квартал (тыс.руб.):</t>
  </si>
  <si>
    <t>11</t>
  </si>
  <si>
    <t>запланировано средств за IV квартал (тыс.руб.):</t>
  </si>
  <si>
    <t>12</t>
  </si>
  <si>
    <t>использовано средств за I квартал (тыс.руб.):</t>
  </si>
  <si>
    <t>13</t>
  </si>
  <si>
    <t>использовано средств за II квартал (тыс.руб.):</t>
  </si>
  <si>
    <t>14</t>
  </si>
  <si>
    <t>использовано средств за III квартал (тыс.руб.):</t>
  </si>
  <si>
    <t>15</t>
  </si>
  <si>
    <t>использовано средств за IV квартал (тыс.руб.):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</si>
  <si>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</si>
  <si>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</si>
  <si>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</si>
  <si>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</si>
  <si>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</si>
  <si>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</si>
  <si>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</si>
  <si>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</si>
  <si>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</si>
  <si>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</si>
  <si>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</si>
  <si>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</si>
  <si>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</si>
  <si>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</si>
  <si>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</si>
  <si>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</si>
  <si>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</si>
  <si>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</si>
  <si>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19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</si>
  <si>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</si>
  <si>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</si>
  <si>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</si>
  <si>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</si>
  <si>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</si>
  <si>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</si>
  <si>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</si>
  <si>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</si>
  <si>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</si>
  <si>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Удалить мероприятие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</si>
  <si>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</si>
  <si>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количество поданных и зарегистрированных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</si>
  <si>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</si>
  <si>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</si>
  <si>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</si>
  <si>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теплоснабжения(Гкал/сутки)</t>
  </si>
  <si>
    <t>Справочно: количество выданных техусловий на подключение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</si>
  <si>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</si>
  <si>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вид регулируемой деятельности (производство, передача и сбыт тепловой энергии)</t>
  </si>
  <si>
    <t>x</t>
  </si>
  <si>
    <t>выручка от регулируемой деятельности</t>
  </si>
  <si>
    <t>тыс.руб.</t>
  </si>
  <si>
    <t>3.1</t>
  </si>
  <si>
    <t>расходы на покупаемую тепловую энергию (мощность)</t>
  </si>
  <si>
    <t>3.2</t>
  </si>
  <si>
    <t>расходы на топливо</t>
  </si>
  <si>
    <t>3.2.1</t>
  </si>
  <si>
    <t>Стоимость</t>
  </si>
  <si>
    <t>Объем</t>
  </si>
  <si>
    <t>Стоимость 1й единицы объема</t>
  </si>
  <si>
    <t>Способ приобретения</t>
  </si>
  <si>
    <t>Добавить вид топлива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</si>
  <si>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</si>
  <si>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</si>
  <si>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</si>
  <si>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стоимость 1 кВт*ч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</si>
  <si>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</si>
  <si>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</si>
  <si>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</si>
  <si>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</si>
  <si>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</si>
  <si>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</si>
  <si>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</si>
  <si>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</si>
  <si>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3.6.1</t>
  </si>
  <si>
    <t xml:space="preserve">   расходы на оплату труда основного производственного персонала</t>
  </si>
  <si>
    <t>3.6.2</t>
  </si>
  <si>
    <t xml:space="preserve">   отчисления на социальные нужды основного производственного персонала</t>
  </si>
  <si>
    <t>3.7.1</t>
  </si>
  <si>
    <t>расходы на амортизацию основных производственных средств</t>
  </si>
  <si>
    <t>3.7.2</t>
  </si>
  <si>
    <t>аренда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</si>
  <si>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</si>
  <si>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</si>
  <si>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</t>
  </si>
  <si>
    <t>расходы на оплату труда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</si>
  <si>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</si>
  <si>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</si>
  <si>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</si>
  <si>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</si>
  <si>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</si>
  <si>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</si>
  <si>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</si>
  <si>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расходы на ремонт (капитальный и текущий) основных производственных средств</t>
  </si>
  <si>
    <t>3.11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</si>
  <si>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</si>
  <si>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</si>
  <si>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изменение стоимости основных фондов, в том числе за счет ввода (вывода) их из эксплуатации</t>
  </si>
  <si>
    <t>установленная тепловая мощность</t>
  </si>
  <si>
    <t>Гкал/ч</t>
  </si>
  <si>
    <t>присоединенная нагрузка</t>
  </si>
  <si>
    <t>объем вырабатываемой регулируемой организацией тепловой энергии</t>
  </si>
  <si>
    <t>тыс. Гкал</t>
  </si>
  <si>
    <t>9.1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</si>
  <si>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</si>
  <si>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</si>
  <si>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</si>
  <si>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11.1</t>
  </si>
  <si>
    <t>по приборам учета</t>
  </si>
  <si>
    <t>11.2</t>
  </si>
  <si>
    <t>по нормативам потребления</t>
  </si>
  <si>
    <t>технологические потери тепловой энергии при передаче по тепловым сетям</t>
  </si>
  <si>
    <t>%</t>
  </si>
  <si>
    <t>потери тепла через изоляцию труб(справочно)</t>
  </si>
  <si>
    <t>тыс.Гкал</t>
  </si>
  <si>
    <t>протяженность магистральных сетей и тепловых вводов (в однотрубном исчислении)</t>
  </si>
  <si>
    <t>км</t>
  </si>
  <si>
    <t>протяженность разводящих сетей (в однотрубном исчислении)</t>
  </si>
  <si>
    <t>количество теплоэлектростанций</t>
  </si>
  <si>
    <t>ед.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</si>
  <si>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</si>
  <si>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</si>
  <si>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</si>
  <si>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чел.</t>
  </si>
  <si>
    <t>удельный расход условного топлива на единицу тепловой энергии, отпускаемой в тепловую сеть</t>
  </si>
  <si>
    <t>кг у.т./Гкал</t>
  </si>
  <si>
    <t>удельный расход электрической энергии на единицу тепловой энергии, отпускаемой в тепловую сеть</t>
  </si>
  <si>
    <t>кВт*ч/Гкал</t>
  </si>
  <si>
    <t>удельный расход холодной воды на единицу тепловой энергии, отпускаемой в тепловую сеть</t>
  </si>
  <si>
    <t>куб. м/Гкал</t>
  </si>
  <si>
    <t>Комментарии</t>
  </si>
  <si>
    <t>Сельскохозяйственные товаропроизводители</t>
  </si>
  <si>
    <t xml:space="preserve">Прочие расходы технологического процесса                           </t>
  </si>
  <si>
    <t>Расходы из прибыли</t>
  </si>
  <si>
    <t>3.12</t>
  </si>
  <si>
    <t>себестоимость производимых товаров (оказываемых услуг) по регулируемому виду деятельности,                                        в том числе:</t>
  </si>
  <si>
    <t>Утвержденные тарифы на теплоснабжение  (без НДС), в том числе:</t>
  </si>
  <si>
    <t>3.11.1</t>
  </si>
  <si>
    <t xml:space="preserve">  ГСМ на эксплуатацию</t>
  </si>
  <si>
    <t xml:space="preserve">  больничные листы </t>
  </si>
  <si>
    <t xml:space="preserve">  страхование опасных объектов</t>
  </si>
  <si>
    <t>3.11.2</t>
  </si>
  <si>
    <t>3.11.3</t>
  </si>
  <si>
    <t>24</t>
  </si>
  <si>
    <t>собственные нужды</t>
  </si>
  <si>
    <t>передача и сбыт тепловой энергии</t>
  </si>
  <si>
    <t xml:space="preserve">  налог на имущество</t>
  </si>
  <si>
    <t xml:space="preserve">  услуги банка</t>
  </si>
  <si>
    <t>3.11.4</t>
  </si>
  <si>
    <t>3.11.5</t>
  </si>
  <si>
    <t>3.11.6</t>
  </si>
  <si>
    <t xml:space="preserve">  техобслуживание сетей</t>
  </si>
  <si>
    <t>Передача+сбыт</t>
  </si>
  <si>
    <t>Региональная энергетическая комиссия свердловской области</t>
  </si>
  <si>
    <t>Постановление № 47  от 21.12.2009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</si>
</sst>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00"/>
    <numFmt numFmtId="182" formatCode="#,##0.0"/>
    <numFmt numFmtId="183" formatCode="0.0%"/>
    <numFmt numFmtId="184" formatCode="#,##0.0_ ;[Red]\-#,##0.0\ "/>
  </numFmts>
  <fonts count="17">
    <font>
      <sz val="10"/>
      <name val="Arial"/>
      <family val="0"/>
    </font>
    <font>
      <sz val="9"/>
      <color indexed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9"/>
      <name val="Tahoma"/>
      <family val="2"/>
    </font>
    <font>
      <sz val="11"/>
      <color indexed="8"/>
      <name val="Calibri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u val="single"/>
      <sz val="9"/>
      <name val="Tahoma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19" applyFont="1" applyFill="1" applyAlignment="1" applyProtection="1">
      <alignment vertical="center" wrapText="1"/>
      <protection/>
    </xf>
    <xf numFmtId="0" fontId="1" fillId="0" borderId="0" xfId="19" applyFont="1" applyFill="1" applyAlignment="1" applyProtection="1">
      <alignment horizontal="left" vertical="center" wrapText="1"/>
      <protection/>
    </xf>
    <xf numFmtId="0" fontId="3" fillId="0" borderId="0" xfId="20" applyFont="1" applyFill="1" applyBorder="1" applyAlignment="1" applyProtection="1">
      <alignment horizontal="center" vertical="center" wrapText="1"/>
      <protection/>
    </xf>
    <xf numFmtId="14" fontId="1" fillId="0" borderId="0" xfId="22" applyNumberFormat="1" applyFont="1" applyFill="1" applyBorder="1" applyAlignment="1" applyProtection="1">
      <alignment horizontal="center" vertical="center" wrapText="1"/>
      <protection/>
    </xf>
    <xf numFmtId="0" fontId="3" fillId="0" borderId="0" xfId="19" applyFont="1" applyFill="1" applyAlignment="1" applyProtection="1">
      <alignment vertical="center" wrapText="1"/>
      <protection/>
    </xf>
    <xf numFmtId="0" fontId="1" fillId="0" borderId="0" xfId="19" applyFont="1" applyFill="1" applyBorder="1" applyAlignment="1" applyProtection="1">
      <alignment vertical="center" wrapText="1"/>
      <protection/>
    </xf>
    <xf numFmtId="0" fontId="3" fillId="0" borderId="0" xfId="19" applyFont="1" applyFill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14" fontId="3" fillId="0" borderId="1" xfId="18" applyNumberFormat="1" applyFont="1" applyFill="1" applyBorder="1" applyAlignment="1" applyProtection="1">
      <alignment vertical="center" wrapText="1"/>
      <protection/>
    </xf>
    <xf numFmtId="49" fontId="3" fillId="0" borderId="1" xfId="18" applyNumberFormat="1" applyFont="1" applyFill="1" applyBorder="1" applyAlignment="1" applyProtection="1">
      <alignment vertical="center" wrapText="1"/>
      <protection/>
    </xf>
    <xf numFmtId="49" fontId="3" fillId="0" borderId="1" xfId="18" applyNumberFormat="1" applyFont="1" applyFill="1" applyBorder="1" applyAlignment="1" applyProtection="1">
      <alignment vertical="center" wrapText="1" shrinkToFit="1" readingOrder="1"/>
      <protection/>
    </xf>
    <xf numFmtId="0" fontId="3" fillId="0" borderId="0" xfId="0" applyFont="1" applyFill="1" applyBorder="1" applyAlignment="1" applyProtection="1">
      <alignment/>
      <protection/>
    </xf>
    <xf numFmtId="49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vertical="center" wrapText="1"/>
      <protection/>
    </xf>
    <xf numFmtId="49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left" vertical="center" wrapText="1" indent="2"/>
      <protection/>
    </xf>
    <xf numFmtId="2" fontId="3" fillId="0" borderId="3" xfId="0" applyNumberFormat="1" applyFont="1" applyFill="1" applyBorder="1" applyAlignment="1" applyProtection="1">
      <alignment horizontal="center" vertical="center"/>
      <protection/>
    </xf>
    <xf numFmtId="2" fontId="3" fillId="0" borderId="2" xfId="0" applyNumberFormat="1" applyFont="1" applyFill="1" applyBorder="1" applyAlignment="1" applyProtection="1">
      <alignment horizontal="center" vertical="center"/>
      <protection/>
    </xf>
    <xf numFmtId="4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1" xfId="0" applyFont="1" applyFill="1" applyBorder="1" applyAlignment="1" applyProtection="1">
      <alignment horizontal="left" vertical="center" wrapText="1"/>
      <protection/>
    </xf>
    <xf numFmtId="2" fontId="3" fillId="0" borderId="1" xfId="18" applyNumberFormat="1" applyFont="1" applyFill="1" applyBorder="1" applyAlignment="1" applyProtection="1">
      <alignment vertical="center" wrapText="1"/>
      <protection/>
    </xf>
    <xf numFmtId="0" fontId="1" fillId="0" borderId="0" xfId="19" applyFont="1" applyFill="1" applyAlignment="1" applyProtection="1">
      <alignment horizontal="center" vertical="center" wrapText="1"/>
      <protection/>
    </xf>
    <xf numFmtId="0" fontId="3" fillId="0" borderId="4" xfId="19" applyFont="1" applyFill="1" applyBorder="1" applyAlignment="1" applyProtection="1">
      <alignment vertical="center" wrapText="1"/>
      <protection/>
    </xf>
    <xf numFmtId="0" fontId="3" fillId="0" borderId="5" xfId="19" applyFont="1" applyFill="1" applyBorder="1" applyAlignment="1" applyProtection="1">
      <alignment vertical="center" wrapText="1"/>
      <protection/>
    </xf>
    <xf numFmtId="0" fontId="3" fillId="0" borderId="5" xfId="20" applyFont="1" applyFill="1" applyBorder="1" applyAlignment="1" applyProtection="1">
      <alignment vertical="center" wrapText="1"/>
      <protection/>
    </xf>
    <xf numFmtId="0" fontId="3" fillId="0" borderId="6" xfId="19" applyFont="1" applyFill="1" applyBorder="1" applyAlignment="1" applyProtection="1">
      <alignment vertical="center" wrapText="1"/>
      <protection/>
    </xf>
    <xf numFmtId="0" fontId="3" fillId="0" borderId="7" xfId="20" applyFont="1" applyFill="1" applyBorder="1" applyAlignment="1" applyProtection="1">
      <alignment vertical="center" wrapText="1"/>
      <protection/>
    </xf>
    <xf numFmtId="0" fontId="3" fillId="0" borderId="0" xfId="20" applyFont="1" applyFill="1" applyBorder="1" applyAlignment="1" applyProtection="1">
      <alignment vertical="center" wrapText="1"/>
      <protection/>
    </xf>
    <xf numFmtId="0" fontId="3" fillId="0" borderId="8" xfId="19" applyFont="1" applyFill="1" applyBorder="1" applyAlignment="1" applyProtection="1">
      <alignment vertical="center" wrapText="1"/>
      <protection/>
    </xf>
    <xf numFmtId="0" fontId="1" fillId="0" borderId="7" xfId="22" applyNumberFormat="1" applyFont="1" applyFill="1" applyBorder="1" applyAlignment="1" applyProtection="1">
      <alignment horizontal="center" vertical="center" wrapText="1"/>
      <protection/>
    </xf>
    <xf numFmtId="0" fontId="1" fillId="0" borderId="0" xfId="22" applyNumberFormat="1" applyFont="1" applyFill="1" applyBorder="1" applyAlignment="1" applyProtection="1">
      <alignment horizontal="center" vertical="center" wrapText="1"/>
      <protection/>
    </xf>
    <xf numFmtId="0" fontId="3" fillId="0" borderId="0" xfId="22" applyNumberFormat="1" applyFont="1" applyFill="1" applyBorder="1" applyAlignment="1" applyProtection="1">
      <alignment horizontal="center" vertical="center" wrapText="1"/>
      <protection/>
    </xf>
    <xf numFmtId="0" fontId="3" fillId="0" borderId="0" xfId="19" applyFont="1" applyFill="1" applyBorder="1" applyAlignment="1" applyProtection="1">
      <alignment horizontal="center" vertical="center" wrapText="1"/>
      <protection/>
    </xf>
    <xf numFmtId="49" fontId="3" fillId="0" borderId="9" xfId="22" applyNumberFormat="1" applyFont="1" applyFill="1" applyBorder="1" applyAlignment="1" applyProtection="1">
      <alignment horizontal="center" vertical="center" wrapText="1"/>
      <protection/>
    </xf>
    <xf numFmtId="0" fontId="3" fillId="0" borderId="10" xfId="22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20" applyFont="1" applyFill="1" applyBorder="1" applyAlignment="1" applyProtection="1">
      <alignment horizontal="center" vertical="center" wrapText="1"/>
      <protection/>
    </xf>
    <xf numFmtId="0" fontId="3" fillId="0" borderId="10" xfId="19" applyFont="1" applyFill="1" applyBorder="1" applyAlignment="1" applyProtection="1">
      <alignment horizontal="center" vertical="center" wrapText="1"/>
      <protection locked="0"/>
    </xf>
    <xf numFmtId="49" fontId="4" fillId="0" borderId="0" xfId="22" applyNumberFormat="1" applyFont="1" applyFill="1" applyBorder="1" applyAlignment="1" applyProtection="1">
      <alignment horizontal="center" vertical="center" wrapText="1"/>
      <protection/>
    </xf>
    <xf numFmtId="14" fontId="3" fillId="0" borderId="0" xfId="22" applyNumberFormat="1" applyFont="1" applyFill="1" applyBorder="1" applyAlignment="1" applyProtection="1">
      <alignment horizontal="center" vertical="center" wrapText="1"/>
      <protection/>
    </xf>
    <xf numFmtId="0" fontId="3" fillId="0" borderId="0" xfId="19" applyFont="1" applyFill="1" applyBorder="1" applyAlignment="1" applyProtection="1">
      <alignment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 locked="0"/>
    </xf>
    <xf numFmtId="0" fontId="3" fillId="0" borderId="11" xfId="22" applyNumberFormat="1" applyFont="1" applyFill="1" applyBorder="1" applyAlignment="1" applyProtection="1">
      <alignment horizontal="center" vertical="center" wrapText="1"/>
      <protection/>
    </xf>
    <xf numFmtId="0" fontId="4" fillId="0" borderId="0" xfId="22" applyNumberFormat="1" applyFont="1" applyFill="1" applyBorder="1" applyAlignment="1" applyProtection="1">
      <alignment horizontal="center" vertical="center" wrapText="1"/>
      <protection/>
    </xf>
    <xf numFmtId="0" fontId="3" fillId="0" borderId="0" xfId="20" applyNumberFormat="1" applyFont="1" applyFill="1" applyBorder="1" applyAlignment="1" applyProtection="1">
      <alignment vertical="center" wrapText="1"/>
      <protection/>
    </xf>
    <xf numFmtId="0" fontId="3" fillId="0" borderId="12" xfId="22" applyNumberFormat="1" applyFont="1" applyFill="1" applyBorder="1" applyAlignment="1" applyProtection="1">
      <alignment horizontal="center" vertical="center" wrapText="1"/>
      <protection/>
    </xf>
    <xf numFmtId="49" fontId="3" fillId="0" borderId="13" xfId="22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19" applyFont="1" applyFill="1" applyBorder="1" applyAlignment="1" applyProtection="1">
      <alignment horizontal="center" vertical="center" wrapText="1"/>
      <protection/>
    </xf>
    <xf numFmtId="0" fontId="3" fillId="0" borderId="15" xfId="22" applyNumberFormat="1" applyFont="1" applyFill="1" applyBorder="1" applyAlignment="1" applyProtection="1">
      <alignment horizontal="center" vertical="center" wrapText="1"/>
      <protection/>
    </xf>
    <xf numFmtId="49" fontId="3" fillId="0" borderId="16" xfId="22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19" applyFont="1" applyFill="1" applyBorder="1" applyAlignment="1" applyProtection="1">
      <alignment horizontal="center" vertical="center" wrapText="1"/>
      <protection locked="0"/>
    </xf>
    <xf numFmtId="49" fontId="3" fillId="0" borderId="12" xfId="22" applyNumberFormat="1" applyFont="1" applyFill="1" applyBorder="1" applyAlignment="1" applyProtection="1">
      <alignment horizontal="center" vertical="center" wrapText="1"/>
      <protection/>
    </xf>
    <xf numFmtId="49" fontId="3" fillId="0" borderId="15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19" applyFont="1" applyFill="1" applyAlignment="1" applyProtection="1">
      <alignment vertical="center" wrapText="1"/>
      <protection/>
    </xf>
    <xf numFmtId="49" fontId="3" fillId="0" borderId="18" xfId="22" applyNumberFormat="1" applyFont="1" applyFill="1" applyBorder="1" applyAlignment="1" applyProtection="1">
      <alignment horizontal="center" vertical="center" wrapText="1"/>
      <protection/>
    </xf>
    <xf numFmtId="0" fontId="3" fillId="0" borderId="19" xfId="20" applyFont="1" applyFill="1" applyBorder="1" applyAlignment="1" applyProtection="1">
      <alignment horizontal="center" vertical="center" wrapText="1"/>
      <protection/>
    </xf>
    <xf numFmtId="0" fontId="3" fillId="0" borderId="20" xfId="22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22" applyNumberFormat="1" applyFont="1" applyFill="1" applyAlignment="1" applyProtection="1">
      <alignment horizontal="center" vertical="center" wrapText="1"/>
      <protection/>
    </xf>
    <xf numFmtId="49" fontId="1" fillId="0" borderId="0" xfId="22" applyNumberFormat="1" applyFont="1" applyFill="1" applyAlignment="1" applyProtection="1">
      <alignment horizontal="center" vertical="center"/>
      <protection/>
    </xf>
    <xf numFmtId="0" fontId="3" fillId="0" borderId="1" xfId="20" applyFont="1" applyFill="1" applyBorder="1" applyAlignment="1" applyProtection="1">
      <alignment horizontal="center" vertical="center" wrapText="1"/>
      <protection/>
    </xf>
    <xf numFmtId="0" fontId="3" fillId="0" borderId="21" xfId="22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19" applyFont="1" applyFill="1" applyBorder="1" applyAlignment="1" applyProtection="1">
      <alignment horizontal="center" vertical="center" wrapText="1"/>
      <protection/>
    </xf>
    <xf numFmtId="49" fontId="3" fillId="0" borderId="16" xfId="2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20" applyFont="1" applyFill="1" applyBorder="1" applyAlignment="1" applyProtection="1">
      <alignment horizontal="center" vertical="center" wrapText="1"/>
      <protection/>
    </xf>
    <xf numFmtId="49" fontId="3" fillId="0" borderId="23" xfId="22" applyNumberFormat="1" applyFont="1" applyFill="1" applyBorder="1" applyAlignment="1" applyProtection="1">
      <alignment horizontal="center" vertical="center" wrapText="1"/>
      <protection locked="0"/>
    </xf>
    <xf numFmtId="49" fontId="3" fillId="0" borderId="24" xfId="22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20" applyFont="1" applyFill="1" applyBorder="1" applyAlignment="1" applyProtection="1">
      <alignment vertical="center" wrapText="1"/>
      <protection/>
    </xf>
    <xf numFmtId="0" fontId="3" fillId="0" borderId="26" xfId="20" applyFont="1" applyFill="1" applyBorder="1" applyAlignment="1" applyProtection="1">
      <alignment vertical="center" wrapText="1"/>
      <protection/>
    </xf>
    <xf numFmtId="0" fontId="3" fillId="0" borderId="26" xfId="20" applyFont="1" applyFill="1" applyBorder="1" applyAlignment="1" applyProtection="1">
      <alignment horizontal="center" vertical="center" wrapText="1"/>
      <protection/>
    </xf>
    <xf numFmtId="0" fontId="3" fillId="0" borderId="27" xfId="19" applyFont="1" applyFill="1" applyBorder="1" applyAlignment="1" applyProtection="1">
      <alignment vertical="center" wrapText="1"/>
      <protection/>
    </xf>
    <xf numFmtId="0" fontId="3" fillId="0" borderId="4" xfId="0" applyFont="1" applyFill="1" applyBorder="1" applyAlignment="1" applyProtection="1">
      <alignment/>
      <protection/>
    </xf>
    <xf numFmtId="0" fontId="3" fillId="0" borderId="5" xfId="0" applyFont="1" applyFill="1" applyBorder="1" applyAlignment="1" applyProtection="1">
      <alignment/>
      <protection/>
    </xf>
    <xf numFmtId="0" fontId="3" fillId="0" borderId="6" xfId="0" applyFont="1" applyFill="1" applyBorder="1" applyAlignment="1" applyProtection="1">
      <alignment/>
      <protection/>
    </xf>
    <xf numFmtId="0" fontId="3" fillId="0" borderId="7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7" fillId="0" borderId="0" xfId="15" applyFont="1" applyFill="1" applyBorder="1" applyAlignment="1" applyProtection="1">
      <alignment/>
      <protection/>
    </xf>
    <xf numFmtId="0" fontId="4" fillId="0" borderId="8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wrapText="1"/>
      <protection/>
    </xf>
    <xf numFmtId="0" fontId="3" fillId="0" borderId="7" xfId="0" applyFont="1" applyFill="1" applyBorder="1" applyAlignment="1" applyProtection="1">
      <alignment wrapText="1"/>
      <protection/>
    </xf>
    <xf numFmtId="0" fontId="4" fillId="0" borderId="8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right" vertical="top"/>
      <protection/>
    </xf>
    <xf numFmtId="0" fontId="3" fillId="0" borderId="7" xfId="0" applyFont="1" applyFill="1" applyBorder="1" applyAlignment="1" applyProtection="1">
      <alignment horizontal="right" vertical="top"/>
      <protection/>
    </xf>
    <xf numFmtId="0" fontId="3" fillId="0" borderId="8" xfId="0" applyFont="1" applyFill="1" applyBorder="1" applyAlignment="1" applyProtection="1">
      <alignment/>
      <protection/>
    </xf>
    <xf numFmtId="2" fontId="3" fillId="0" borderId="1" xfId="18" applyNumberFormat="1" applyFont="1" applyFill="1" applyBorder="1" applyAlignment="1" applyProtection="1">
      <alignment vertical="center" wrapText="1"/>
      <protection locked="0"/>
    </xf>
    <xf numFmtId="14" fontId="3" fillId="0" borderId="1" xfId="18" applyNumberFormat="1" applyFont="1" applyFill="1" applyBorder="1" applyAlignment="1" applyProtection="1">
      <alignment vertical="center" wrapText="1"/>
      <protection locked="0"/>
    </xf>
    <xf numFmtId="49" fontId="3" fillId="0" borderId="1" xfId="18" applyNumberFormat="1" applyFont="1" applyFill="1" applyBorder="1" applyAlignment="1" applyProtection="1">
      <alignment vertical="center" wrapText="1" shrinkToFit="1" readingOrder="1"/>
      <protection locked="0"/>
    </xf>
    <xf numFmtId="49" fontId="3" fillId="0" borderId="1" xfId="18" applyNumberFormat="1" applyFont="1" applyFill="1" applyBorder="1" applyAlignment="1" applyProtection="1">
      <alignment vertical="center" wrapText="1"/>
      <protection locked="0"/>
    </xf>
    <xf numFmtId="0" fontId="4" fillId="0" borderId="1" xfId="18" applyFont="1" applyFill="1" applyBorder="1" applyAlignment="1" applyProtection="1">
      <alignment vertical="center" wrapText="1"/>
      <protection/>
    </xf>
    <xf numFmtId="0" fontId="3" fillId="0" borderId="25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 horizontal="right" vertical="top"/>
      <protection/>
    </xf>
    <xf numFmtId="0" fontId="3" fillId="0" borderId="26" xfId="0" applyFont="1" applyFill="1" applyBorder="1" applyAlignment="1" applyProtection="1">
      <alignment horizontal="right" vertical="top"/>
      <protection/>
    </xf>
    <xf numFmtId="0" fontId="3" fillId="0" borderId="26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14" fillId="0" borderId="0" xfId="15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2" fontId="3" fillId="0" borderId="28" xfId="0" applyNumberFormat="1" applyFont="1" applyFill="1" applyBorder="1" applyAlignment="1" applyProtection="1">
      <alignment horizontal="center" vertical="center"/>
      <protection locked="0"/>
    </xf>
    <xf numFmtId="49" fontId="4" fillId="0" borderId="28" xfId="0" applyNumberFormat="1" applyFont="1" applyFill="1" applyBorder="1" applyAlignment="1" applyProtection="1">
      <alignment horizontal="center" vertical="center"/>
      <protection locked="0"/>
    </xf>
    <xf numFmtId="4" fontId="3" fillId="0" borderId="28" xfId="0" applyNumberFormat="1" applyFont="1" applyFill="1" applyBorder="1" applyAlignment="1" applyProtection="1">
      <alignment horizontal="center" vertical="center"/>
      <protection locked="0"/>
    </xf>
    <xf numFmtId="4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left" vertical="center" wrapText="1" indent="1"/>
      <protection/>
    </xf>
    <xf numFmtId="4" fontId="3" fillId="0" borderId="3" xfId="0" applyNumberFormat="1" applyFont="1" applyFill="1" applyBorder="1" applyAlignment="1" applyProtection="1">
      <alignment horizontal="center" vertical="center"/>
      <protection locked="0"/>
    </xf>
    <xf numFmtId="4" fontId="3" fillId="0" borderId="5" xfId="0" applyNumberFormat="1" applyFont="1" applyFill="1" applyBorder="1" applyAlignment="1" applyProtection="1">
      <alignment horizontal="center" vertical="center"/>
      <protection locked="0"/>
    </xf>
    <xf numFmtId="4" fontId="3" fillId="0" borderId="3" xfId="0" applyNumberFormat="1" applyFont="1" applyFill="1" applyBorder="1" applyAlignment="1" applyProtection="1">
      <alignment horizontal="center" vertical="center"/>
      <protection/>
    </xf>
    <xf numFmtId="4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/>
      <protection/>
    </xf>
    <xf numFmtId="0" fontId="14" fillId="0" borderId="0" xfId="15" applyFont="1" applyFill="1" applyAlignment="1" applyProtection="1">
      <alignment vertical="center"/>
      <protection/>
    </xf>
    <xf numFmtId="0" fontId="14" fillId="0" borderId="8" xfId="15" applyFont="1" applyFill="1" applyBorder="1" applyAlignment="1" applyProtection="1">
      <alignment horizontal="center" vertical="center"/>
      <protection/>
    </xf>
    <xf numFmtId="0" fontId="3" fillId="0" borderId="0" xfId="21" applyFont="1" applyFill="1" applyBorder="1" applyAlignment="1" applyProtection="1">
      <alignment horizontal="center"/>
      <protection/>
    </xf>
    <xf numFmtId="0" fontId="3" fillId="0" borderId="29" xfId="21" applyFont="1" applyFill="1" applyBorder="1" applyAlignment="1" applyProtection="1">
      <alignment horizontal="center"/>
      <protection/>
    </xf>
    <xf numFmtId="0" fontId="14" fillId="0" borderId="26" xfId="15" applyFont="1" applyFill="1" applyBorder="1" applyAlignment="1" applyProtection="1">
      <alignment horizontal="center" vertical="center"/>
      <protection/>
    </xf>
    <xf numFmtId="10" fontId="3" fillId="0" borderId="0" xfId="0" applyNumberFormat="1" applyFont="1" applyFill="1" applyAlignment="1" applyProtection="1">
      <alignment/>
      <protection/>
    </xf>
    <xf numFmtId="0" fontId="4" fillId="0" borderId="30" xfId="0" applyFont="1" applyFill="1" applyBorder="1" applyAlignment="1" applyProtection="1">
      <alignment horizontal="center" wrapText="1"/>
      <protection/>
    </xf>
    <xf numFmtId="0" fontId="3" fillId="0" borderId="30" xfId="20" applyFont="1" applyFill="1" applyBorder="1" applyAlignment="1" applyProtection="1">
      <alignment vertical="center" wrapText="1"/>
      <protection/>
    </xf>
    <xf numFmtId="0" fontId="3" fillId="0" borderId="30" xfId="0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 indent="1"/>
      <protection/>
    </xf>
    <xf numFmtId="0" fontId="3" fillId="0" borderId="1" xfId="0" applyFont="1" applyFill="1" applyBorder="1" applyAlignment="1" applyProtection="1">
      <alignment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21" applyFont="1" applyFill="1" applyBorder="1" applyProtection="1">
      <alignment/>
      <protection/>
    </xf>
    <xf numFmtId="0" fontId="14" fillId="0" borderId="1" xfId="15" applyFont="1" applyFill="1" applyBorder="1" applyAlignment="1" applyProtection="1">
      <alignment vertical="center"/>
      <protection/>
    </xf>
    <xf numFmtId="0" fontId="3" fillId="0" borderId="1" xfId="21" applyFont="1" applyFill="1" applyBorder="1" applyAlignment="1" applyProtection="1">
      <alignment horizontal="center"/>
      <protection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18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/>
    </xf>
    <xf numFmtId="49" fontId="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 shrinkToFit="1"/>
      <protection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 indent="1"/>
      <protection locked="0"/>
    </xf>
    <xf numFmtId="49" fontId="3" fillId="0" borderId="1" xfId="21" applyNumberFormat="1" applyFont="1" applyFill="1" applyBorder="1" applyProtection="1">
      <alignment/>
      <protection/>
    </xf>
    <xf numFmtId="0" fontId="4" fillId="0" borderId="1" xfId="0" applyFont="1" applyFill="1" applyBorder="1" applyAlignment="1" applyProtection="1">
      <alignment horizontal="left" vertical="center" wrapText="1"/>
      <protection/>
    </xf>
    <xf numFmtId="49" fontId="4" fillId="0" borderId="1" xfId="18" applyNumberFormat="1" applyFont="1" applyFill="1" applyBorder="1" applyAlignment="1" applyProtection="1">
      <alignment horizontal="center" vertical="center" wrapText="1"/>
      <protection/>
    </xf>
    <xf numFmtId="0" fontId="4" fillId="0" borderId="1" xfId="18" applyFont="1" applyFill="1" applyBorder="1" applyAlignment="1" applyProtection="1">
      <alignment horizontal="center" vertical="center" wrapText="1"/>
      <protection/>
    </xf>
    <xf numFmtId="0" fontId="4" fillId="0" borderId="1" xfId="18" applyFont="1" applyFill="1" applyBorder="1" applyAlignment="1" applyProtection="1">
      <alignment vertical="center" wrapText="1"/>
      <protection/>
    </xf>
    <xf numFmtId="0" fontId="3" fillId="0" borderId="1" xfId="18" applyFont="1" applyFill="1" applyBorder="1" applyAlignment="1" applyProtection="1">
      <alignment horizontal="center" vertical="center" wrapText="1"/>
      <protection/>
    </xf>
    <xf numFmtId="2" fontId="3" fillId="0" borderId="1" xfId="18" applyNumberFormat="1" applyFont="1" applyFill="1" applyBorder="1" applyAlignment="1" applyProtection="1">
      <alignment vertical="center" wrapText="1"/>
      <protection/>
    </xf>
    <xf numFmtId="14" fontId="3" fillId="0" borderId="1" xfId="18" applyNumberFormat="1" applyFont="1" applyFill="1" applyBorder="1" applyAlignment="1" applyProtection="1">
      <alignment vertical="center" wrapText="1"/>
      <protection/>
    </xf>
    <xf numFmtId="49" fontId="3" fillId="0" borderId="1" xfId="18" applyNumberFormat="1" applyFont="1" applyFill="1" applyBorder="1" applyAlignment="1" applyProtection="1">
      <alignment vertical="center" wrapText="1"/>
      <protection/>
    </xf>
    <xf numFmtId="49" fontId="3" fillId="0" borderId="1" xfId="18" applyNumberFormat="1" applyFont="1" applyFill="1" applyBorder="1" applyAlignment="1" applyProtection="1">
      <alignment horizontal="center" vertical="center" wrapText="1"/>
      <protection/>
    </xf>
    <xf numFmtId="0" fontId="4" fillId="0" borderId="1" xfId="18" applyFont="1" applyFill="1" applyBorder="1" applyAlignment="1" applyProtection="1">
      <alignment horizontal="left" vertical="center" wrapText="1" indent="1"/>
      <protection/>
    </xf>
    <xf numFmtId="0" fontId="3" fillId="0" borderId="1" xfId="18" applyFont="1" applyFill="1" applyBorder="1" applyAlignment="1" applyProtection="1">
      <alignment horizontal="left" vertical="center" wrapText="1" indent="2"/>
      <protection/>
    </xf>
    <xf numFmtId="49" fontId="3" fillId="0" borderId="1" xfId="18" applyNumberFormat="1" applyFont="1" applyFill="1" applyBorder="1" applyAlignment="1" applyProtection="1">
      <alignment vertical="center" wrapText="1"/>
      <protection locked="0"/>
    </xf>
    <xf numFmtId="0" fontId="3" fillId="0" borderId="1" xfId="18" applyFont="1" applyFill="1" applyBorder="1" applyAlignment="1" applyProtection="1">
      <alignment horizontal="left" vertical="center" wrapText="1" indent="3"/>
      <protection/>
    </xf>
    <xf numFmtId="49" fontId="4" fillId="0" borderId="1" xfId="18" applyNumberFormat="1" applyFont="1" applyFill="1" applyBorder="1" applyAlignment="1" applyProtection="1">
      <alignment horizontal="center" vertical="center" wrapText="1"/>
      <protection/>
    </xf>
    <xf numFmtId="0" fontId="3" fillId="0" borderId="1" xfId="18" applyFont="1" applyFill="1" applyBorder="1" applyAlignment="1" applyProtection="1">
      <alignment horizontal="left" vertical="center" wrapText="1" indent="1"/>
      <protection/>
    </xf>
    <xf numFmtId="2" fontId="3" fillId="0" borderId="1" xfId="18" applyNumberFormat="1" applyFont="1" applyFill="1" applyBorder="1" applyAlignment="1" applyProtection="1">
      <alignment vertical="center" wrapText="1"/>
      <protection locked="0"/>
    </xf>
    <xf numFmtId="14" fontId="3" fillId="0" borderId="1" xfId="18" applyNumberFormat="1" applyFont="1" applyFill="1" applyBorder="1" applyAlignment="1" applyProtection="1">
      <alignment vertical="center" wrapText="1"/>
      <protection locked="0"/>
    </xf>
    <xf numFmtId="49" fontId="3" fillId="0" borderId="1" xfId="18" applyNumberFormat="1" applyFont="1" applyFill="1" applyBorder="1" applyAlignment="1" applyProtection="1">
      <alignment vertical="center" wrapText="1" shrinkToFit="1" readingOrder="1"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 horizontal="left" vertical="center" wrapText="1" indent="2"/>
      <protection/>
    </xf>
    <xf numFmtId="0" fontId="3" fillId="0" borderId="1" xfId="0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4" fillId="0" borderId="5" xfId="20" applyFont="1" applyFill="1" applyBorder="1" applyAlignment="1" applyProtection="1">
      <alignment horizontal="right" vertical="center" wrapText="1"/>
      <protection/>
    </xf>
    <xf numFmtId="0" fontId="4" fillId="0" borderId="31" xfId="20" applyFont="1" applyFill="1" applyBorder="1" applyAlignment="1" applyProtection="1">
      <alignment horizontal="center" vertical="center" wrapText="1"/>
      <protection/>
    </xf>
    <xf numFmtId="0" fontId="4" fillId="0" borderId="28" xfId="20" applyFont="1" applyFill="1" applyBorder="1" applyAlignment="1" applyProtection="1">
      <alignment horizontal="center" vertical="center" wrapText="1"/>
      <protection/>
    </xf>
    <xf numFmtId="0" fontId="4" fillId="0" borderId="2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0" fontId="4" fillId="0" borderId="13" xfId="20" applyFont="1" applyFill="1" applyBorder="1" applyAlignment="1" applyProtection="1">
      <alignment horizontal="center" vertical="center" wrapText="1"/>
      <protection/>
    </xf>
    <xf numFmtId="0" fontId="4" fillId="0" borderId="15" xfId="20" applyFont="1" applyFill="1" applyBorder="1" applyAlignment="1" applyProtection="1">
      <alignment horizontal="center" vertical="center" wrapText="1"/>
      <protection/>
    </xf>
    <xf numFmtId="0" fontId="4" fillId="0" borderId="16" xfId="20" applyFont="1" applyFill="1" applyBorder="1" applyAlignment="1" applyProtection="1">
      <alignment horizontal="center" vertical="center" wrapText="1"/>
      <protection/>
    </xf>
    <xf numFmtId="0" fontId="3" fillId="0" borderId="32" xfId="22" applyNumberFormat="1" applyFont="1" applyFill="1" applyBorder="1" applyAlignment="1" applyProtection="1">
      <alignment horizontal="center" vertical="center" wrapText="1"/>
      <protection locked="0"/>
    </xf>
    <xf numFmtId="0" fontId="3" fillId="0" borderId="33" xfId="22" applyNumberFormat="1" applyFont="1" applyFill="1" applyBorder="1" applyAlignment="1" applyProtection="1">
      <alignment horizontal="center" vertical="center" wrapText="1"/>
      <protection locked="0"/>
    </xf>
    <xf numFmtId="0" fontId="3" fillId="0" borderId="32" xfId="22" applyNumberFormat="1" applyFont="1" applyFill="1" applyBorder="1" applyAlignment="1" applyProtection="1">
      <alignment horizontal="center" vertical="center" wrapText="1"/>
      <protection/>
    </xf>
    <xf numFmtId="0" fontId="3" fillId="0" borderId="33" xfId="22" applyNumberFormat="1" applyFont="1" applyFill="1" applyBorder="1" applyAlignment="1" applyProtection="1">
      <alignment horizontal="center" vertical="center" wrapText="1"/>
      <protection/>
    </xf>
    <xf numFmtId="0" fontId="3" fillId="0" borderId="34" xfId="20" applyFont="1" applyFill="1" applyBorder="1" applyAlignment="1" applyProtection="1">
      <alignment horizontal="center" vertical="center" wrapText="1"/>
      <protection locked="0"/>
    </xf>
    <xf numFmtId="0" fontId="3" fillId="0" borderId="13" xfId="20" applyFont="1" applyFill="1" applyBorder="1" applyAlignment="1" applyProtection="1">
      <alignment horizontal="center" vertical="center" wrapText="1"/>
      <protection locked="0"/>
    </xf>
    <xf numFmtId="0" fontId="4" fillId="0" borderId="22" xfId="19" applyFont="1" applyFill="1" applyBorder="1" applyAlignment="1" applyProtection="1">
      <alignment horizontal="center" vertical="center" wrapText="1"/>
      <protection locked="0"/>
    </xf>
    <xf numFmtId="0" fontId="4" fillId="0" borderId="16" xfId="19" applyFont="1" applyFill="1" applyBorder="1" applyAlignment="1" applyProtection="1">
      <alignment horizontal="center" vertical="center" wrapText="1"/>
      <protection locked="0"/>
    </xf>
    <xf numFmtId="0" fontId="3" fillId="0" borderId="35" xfId="20" applyFont="1" applyFill="1" applyBorder="1" applyAlignment="1" applyProtection="1">
      <alignment horizontal="center" vertical="center" wrapText="1"/>
      <protection/>
    </xf>
    <xf numFmtId="0" fontId="3" fillId="0" borderId="15" xfId="20" applyFont="1" applyFill="1" applyBorder="1" applyAlignment="1" applyProtection="1">
      <alignment horizontal="center" vertical="center" wrapText="1"/>
      <protection/>
    </xf>
    <xf numFmtId="0" fontId="3" fillId="0" borderId="36" xfId="20" applyFont="1" applyFill="1" applyBorder="1" applyAlignment="1" applyProtection="1">
      <alignment horizontal="center" vertical="center" wrapText="1"/>
      <protection/>
    </xf>
    <xf numFmtId="0" fontId="3" fillId="0" borderId="37" xfId="20" applyFont="1" applyFill="1" applyBorder="1" applyAlignment="1" applyProtection="1">
      <alignment horizontal="center" vertical="center" wrapText="1"/>
      <protection/>
    </xf>
    <xf numFmtId="0" fontId="3" fillId="0" borderId="38" xfId="20" applyFont="1" applyFill="1" applyBorder="1" applyAlignment="1" applyProtection="1">
      <alignment horizontal="center" vertical="center" wrapText="1"/>
      <protection/>
    </xf>
    <xf numFmtId="0" fontId="3" fillId="0" borderId="2" xfId="2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2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left" vertical="center" wrapText="1" indent="1"/>
      <protection/>
    </xf>
    <xf numFmtId="49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left" vertical="center" wrapText="1" indent="2"/>
      <protection locked="0"/>
    </xf>
  </cellXfs>
  <cellStyles count="13">
    <cellStyle name="Normal" xfId="0"/>
    <cellStyle name="Hyperlink" xfId="15"/>
    <cellStyle name="Currency" xfId="16"/>
    <cellStyle name="Currency [0]" xfId="17"/>
    <cellStyle name="Обычный 2" xfId="18"/>
    <cellStyle name="Обычный_PRIL1.ELECTR" xfId="19"/>
    <cellStyle name="Обычный_ЖКУ_проект3" xfId="20"/>
    <cellStyle name="Обычный_Котёл Сбыты" xfId="21"/>
    <cellStyle name="Обычный_форма 1 водопровод для орг" xfId="22"/>
    <cellStyle name="Followed Hyperlink" xfId="23"/>
    <cellStyle name="Percent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2">
        <row r="2">
          <cell r="D2" t="str">
            <v>"Городской округ "Город Лесной"</v>
          </cell>
        </row>
        <row r="3">
          <cell r="D3" t="str">
            <v>Арамильский городской округ</v>
          </cell>
        </row>
        <row r="4">
          <cell r="D4" t="str">
            <v>Артемовский городской округ</v>
          </cell>
        </row>
        <row r="5">
          <cell r="D5" t="str">
            <v>Артинский городской округ</v>
          </cell>
        </row>
        <row r="6">
          <cell r="D6" t="str">
            <v>Асбестовский городской округ</v>
          </cell>
        </row>
        <row r="7">
          <cell r="D7" t="str">
            <v>Ачитский городской округ</v>
          </cell>
        </row>
        <row r="8">
          <cell r="D8" t="str">
            <v>Байкаловский муниципальный район</v>
          </cell>
        </row>
        <row r="9">
          <cell r="D9" t="str">
            <v>Белоярский городской округ</v>
          </cell>
        </row>
        <row r="10">
          <cell r="D10" t="str">
            <v>Березовский городской округ</v>
          </cell>
        </row>
        <row r="11">
          <cell r="D11" t="str">
            <v>Бисертский городской округ</v>
          </cell>
        </row>
        <row r="12">
          <cell r="D12" t="str">
            <v>Верхнесалдинский городской округ</v>
          </cell>
        </row>
        <row r="13">
          <cell r="D13" t="str">
            <v>Волчанский городской округ</v>
          </cell>
        </row>
        <row r="14">
          <cell r="D14" t="str">
            <v>Гаринский городской округ</v>
          </cell>
        </row>
        <row r="15">
          <cell r="D15" t="str">
            <v>Горноуральский городской округ</v>
          </cell>
        </row>
        <row r="16">
          <cell r="D16" t="str">
            <v>Ивдельский городской округ</v>
          </cell>
        </row>
        <row r="17">
          <cell r="D17" t="str">
            <v>Ирбитское муниципальное образование</v>
          </cell>
        </row>
        <row r="18">
          <cell r="D18" t="str">
            <v>Каменский городской округ</v>
          </cell>
        </row>
        <row r="19">
          <cell r="D19" t="str">
            <v>Камышловский городской округ</v>
          </cell>
        </row>
        <row r="20">
          <cell r="D20" t="str">
            <v>Качканарский городской округ</v>
          </cell>
        </row>
        <row r="21">
          <cell r="D21" t="str">
            <v>Кировградский городской округ</v>
          </cell>
        </row>
        <row r="22">
          <cell r="D22" t="str">
            <v>Кушвинский городской округ</v>
          </cell>
        </row>
        <row r="23">
          <cell r="D23" t="str">
            <v>Малышевский городской округ</v>
          </cell>
        </row>
        <row r="24">
          <cell r="D24" t="str">
            <v>Махневское муниципальное образование</v>
          </cell>
        </row>
        <row r="25">
          <cell r="D25" t="str">
            <v>Муниципальное образование Алапаевское</v>
          </cell>
        </row>
        <row r="26">
          <cell r="D26" t="str">
            <v>Невьянский городской округ</v>
          </cell>
        </row>
        <row r="27">
          <cell r="D27" t="str">
            <v>Нижнесергинский муниципальный район</v>
          </cell>
        </row>
        <row r="28">
          <cell r="D28" t="str">
            <v>Нижнетуринский городской округ</v>
          </cell>
        </row>
        <row r="29">
          <cell r="D29" t="str">
            <v>Новолялинский городской округ</v>
          </cell>
        </row>
        <row r="30">
          <cell r="D30" t="str">
            <v>Новоуральский городской округ</v>
          </cell>
        </row>
        <row r="31">
          <cell r="D31" t="str">
            <v>Полевской городской округ</v>
          </cell>
        </row>
        <row r="32">
          <cell r="D32" t="str">
            <v>Пышминский городской округ</v>
          </cell>
        </row>
        <row r="33">
          <cell r="D33" t="str">
            <v>Режевской городской округ</v>
          </cell>
        </row>
        <row r="34">
          <cell r="D34" t="str">
            <v>Североуральский городской округ</v>
          </cell>
        </row>
        <row r="35">
          <cell r="D35" t="str">
            <v>Серовский городской округ</v>
          </cell>
        </row>
        <row r="36">
          <cell r="D36" t="str">
            <v>Слободо-Туринский муниципальный район</v>
          </cell>
        </row>
        <row r="37">
          <cell r="D37" t="str">
            <v>Сосьвинский городской округ</v>
          </cell>
        </row>
        <row r="38">
          <cell r="D38" t="str">
            <v>Сысертский городской округ</v>
          </cell>
        </row>
        <row r="39">
          <cell r="D39" t="str">
            <v>Таборинский муниципальный район</v>
          </cell>
        </row>
        <row r="40">
          <cell r="D40" t="str">
            <v>Тавдинский городской округ</v>
          </cell>
        </row>
        <row r="41">
          <cell r="D41" t="str">
            <v>Талицкий городской округ</v>
          </cell>
        </row>
        <row r="42">
          <cell r="D42" t="str">
            <v>Тугулымский городской округ</v>
          </cell>
        </row>
        <row r="43">
          <cell r="D43" t="str">
            <v>Туринский городской округ</v>
          </cell>
        </row>
        <row r="44">
          <cell r="D44" t="str">
            <v>Шалинский городской округ</v>
          </cell>
        </row>
        <row r="45">
          <cell r="D45" t="str">
            <v>город Каменск-Уральский</v>
          </cell>
        </row>
        <row r="46">
          <cell r="D46" t="str">
            <v>город Нижний Тагил</v>
          </cell>
        </row>
        <row r="47">
          <cell r="D47" t="str">
            <v>городской округ Богданович</v>
          </cell>
        </row>
        <row r="48">
          <cell r="D48" t="str">
            <v>городской округ Верх-Нейвинский</v>
          </cell>
        </row>
        <row r="49">
          <cell r="D49" t="str">
            <v>городской округ Верхнее Дуброво</v>
          </cell>
        </row>
        <row r="50">
          <cell r="D50" t="str">
            <v>городской округ Верхний Тагил</v>
          </cell>
        </row>
        <row r="51">
          <cell r="D51" t="str">
            <v>городской округ Верхняя Пышма</v>
          </cell>
        </row>
        <row r="52">
          <cell r="D52" t="str">
            <v>городской округ Верхняя Тура</v>
          </cell>
        </row>
        <row r="53">
          <cell r="D53" t="str">
            <v>городской округ Верхотурский</v>
          </cell>
        </row>
        <row r="54">
          <cell r="D54" t="str">
            <v>городской округ Дегтярск</v>
          </cell>
        </row>
        <row r="55">
          <cell r="D55" t="str">
            <v>городской округ ЗАТО Свободный</v>
          </cell>
        </row>
        <row r="56">
          <cell r="D56" t="str">
            <v>городской округ Заречный</v>
          </cell>
        </row>
        <row r="57">
          <cell r="D57" t="str">
            <v>городской округ Карпинск</v>
          </cell>
        </row>
        <row r="58">
          <cell r="D58" t="str">
            <v>городской округ Краснотурьинск</v>
          </cell>
        </row>
        <row r="59">
          <cell r="D59" t="str">
            <v>городской округ Красноуральск</v>
          </cell>
        </row>
        <row r="60">
          <cell r="D60" t="str">
            <v>городской округ Красноуфимск</v>
          </cell>
        </row>
        <row r="61">
          <cell r="D61" t="str">
            <v>городской округ Нижняя Салда</v>
          </cell>
        </row>
        <row r="62">
          <cell r="D62" t="str">
            <v>городской округ Пелым</v>
          </cell>
        </row>
        <row r="63">
          <cell r="D63" t="str">
            <v>городской округ Первоуральск</v>
          </cell>
        </row>
        <row r="64">
          <cell r="D64" t="str">
            <v>городской округ Ревда</v>
          </cell>
        </row>
        <row r="65">
          <cell r="D65" t="str">
            <v>городской округ Рефтинский</v>
          </cell>
        </row>
        <row r="66">
          <cell r="D66" t="str">
            <v>городской округ Среднеуральск</v>
          </cell>
        </row>
        <row r="67">
          <cell r="D67" t="str">
            <v>городской округ Староуткинск</v>
          </cell>
        </row>
        <row r="68">
          <cell r="D68" t="str">
            <v>городской округ Сухой Лог</v>
          </cell>
        </row>
        <row r="69">
          <cell r="D69" t="str">
            <v>муниципальное образование «поселок Уральский»</v>
          </cell>
        </row>
        <row r="70">
          <cell r="D70" t="str">
            <v>муниципальное образование Камышловский муниципальный район</v>
          </cell>
        </row>
        <row r="71">
          <cell r="D71" t="str">
            <v>муниципальное образование Красноуфимский округ</v>
          </cell>
        </row>
        <row r="72">
          <cell r="D72" t="str">
            <v>муниципальное образование город Алапаевск</v>
          </cell>
        </row>
        <row r="73">
          <cell r="D73" t="str">
            <v>муниципальное образование город Екатеринбург</v>
          </cell>
        </row>
        <row r="74">
          <cell r="D74" t="str">
            <v>муниципальное образование город Ирбит</v>
          </cell>
        </row>
        <row r="140">
          <cell r="B140" t="str">
            <v>городской округ Рефтинский</v>
          </cell>
        </row>
        <row r="141">
          <cell r="B141" t="str">
            <v>городской округ Рефтинский</v>
          </cell>
        </row>
      </sheetData>
      <sheetData sheetId="13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C11">
      <selection activeCell="F23" sqref="F23"/>
    </sheetView>
  </sheetViews>
  <sheetFormatPr defaultColWidth="9.140625" defaultRowHeight="12.75"/>
  <cols>
    <col min="1" max="1" width="17.57421875" style="1" hidden="1" customWidth="1"/>
    <col min="2" max="2" width="17.57421875" style="2" hidden="1" customWidth="1"/>
    <col min="3" max="3" width="2.7109375" style="1" customWidth="1"/>
    <col min="4" max="4" width="2.7109375" style="5" customWidth="1"/>
    <col min="5" max="5" width="32.7109375" style="5" customWidth="1"/>
    <col min="6" max="6" width="16.57421875" style="5" customWidth="1"/>
    <col min="7" max="7" width="31.8515625" style="7" customWidth="1"/>
    <col min="8" max="8" width="23.57421875" style="5" customWidth="1"/>
    <col min="9" max="10" width="2.7109375" style="5" customWidth="1"/>
    <col min="11" max="16384" width="9.140625" style="5" customWidth="1"/>
  </cols>
  <sheetData>
    <row r="1" spans="1:7" s="1" customFormat="1" ht="35.25" customHeight="1" hidden="1">
      <c r="A1" s="1" t="str">
        <f>region_name</f>
        <v>Свердловская область</v>
      </c>
      <c r="B1" s="2">
        <f>IF(god="","Не определено",god)</f>
        <v>2010</v>
      </c>
      <c r="C1" s="1" t="str">
        <f>org&amp;"_INN:"&amp;inn&amp;"_KPP:"&amp;kpp</f>
        <v>Муниципальное унитарное объединенное предприятие "Рефтинское" городского округа Рефтинский, п.Рефтинский_INN:6603020368_KPP:660301001</v>
      </c>
      <c r="G1" s="23"/>
    </row>
    <row r="2" spans="1:7" s="1" customFormat="1" ht="11.25" customHeight="1">
      <c r="A2" s="1" t="str">
        <f>IF(org="","Не определено",org)</f>
        <v>Муниципальное унитарное объединенное предприятие "Рефтинское" городского округа Рефтинский, п.Рефтинский</v>
      </c>
      <c r="B2" s="2" t="str">
        <f>IF(inn="","Не определено",inn)</f>
        <v>6603020368</v>
      </c>
      <c r="G2" s="23"/>
    </row>
    <row r="3" spans="1:9" ht="12.75" customHeight="1">
      <c r="A3" s="1" t="str">
        <f>IF(mo="","Не определено",mo)</f>
        <v>городской округ Рефтинский</v>
      </c>
      <c r="B3" s="2" t="str">
        <f>IF(oktmo="","Не определено",oktmo)</f>
        <v>65763000</v>
      </c>
      <c r="D3" s="24"/>
      <c r="E3" s="25"/>
      <c r="F3" s="26"/>
      <c r="G3" s="172" t="str">
        <f>version</f>
        <v>Версия 2.5</v>
      </c>
      <c r="H3" s="172"/>
      <c r="I3" s="27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660301001</v>
      </c>
      <c r="D4" s="28"/>
      <c r="E4" s="173" t="s">
        <v>0</v>
      </c>
      <c r="F4" s="174"/>
      <c r="G4" s="175"/>
      <c r="H4" s="29"/>
      <c r="I4" s="30"/>
    </row>
    <row r="5" spans="4:9" ht="12" thickBot="1">
      <c r="D5" s="28"/>
      <c r="E5" s="29"/>
      <c r="F5" s="29"/>
      <c r="G5" s="3"/>
      <c r="H5" s="29"/>
      <c r="I5" s="30"/>
    </row>
    <row r="6" spans="4:9" ht="16.5" customHeight="1">
      <c r="D6" s="28"/>
      <c r="E6" s="176" t="s">
        <v>1</v>
      </c>
      <c r="F6" s="177"/>
      <c r="G6" s="3"/>
      <c r="H6" s="29"/>
      <c r="I6" s="30"/>
    </row>
    <row r="7" spans="1:9" ht="24.75" customHeight="1" thickBot="1">
      <c r="A7" s="4"/>
      <c r="D7" s="28"/>
      <c r="E7" s="178" t="s">
        <v>2</v>
      </c>
      <c r="F7" s="179"/>
      <c r="G7" s="3"/>
      <c r="H7" s="29"/>
      <c r="I7" s="30"/>
    </row>
    <row r="8" spans="1:9" ht="12" customHeight="1" thickBot="1">
      <c r="A8" s="4"/>
      <c r="D8" s="31"/>
      <c r="E8" s="32"/>
      <c r="F8" s="33"/>
      <c r="G8" s="34"/>
      <c r="H8" s="33"/>
      <c r="I8" s="30"/>
    </row>
    <row r="9" spans="4:9" ht="30" customHeight="1" thickBot="1">
      <c r="D9" s="31"/>
      <c r="E9" s="35" t="s">
        <v>3</v>
      </c>
      <c r="F9" s="36">
        <v>2010</v>
      </c>
      <c r="G9" s="37"/>
      <c r="H9" s="38"/>
      <c r="I9" s="30"/>
    </row>
    <row r="10" spans="4:9" ht="12" customHeight="1" thickBot="1">
      <c r="D10" s="31"/>
      <c r="E10" s="39"/>
      <c r="F10" s="29"/>
      <c r="G10" s="40"/>
      <c r="H10" s="41"/>
      <c r="I10" s="30"/>
    </row>
    <row r="11" spans="1:9" ht="37.5" customHeight="1" thickBot="1">
      <c r="A11" s="1" t="s">
        <v>4</v>
      </c>
      <c r="B11" s="2" t="s">
        <v>5</v>
      </c>
      <c r="D11" s="31"/>
      <c r="E11" s="35" t="s">
        <v>6</v>
      </c>
      <c r="F11" s="42" t="s">
        <v>7</v>
      </c>
      <c r="G11" s="37" t="s">
        <v>8</v>
      </c>
      <c r="H11" s="38" t="s">
        <v>9</v>
      </c>
      <c r="I11" s="30"/>
    </row>
    <row r="12" spans="1:9" ht="12" customHeight="1" thickBot="1">
      <c r="A12" s="1">
        <v>627</v>
      </c>
      <c r="D12" s="31"/>
      <c r="E12" s="39"/>
      <c r="F12" s="40"/>
      <c r="G12" s="40"/>
      <c r="H12" s="41"/>
      <c r="I12" s="30"/>
    </row>
    <row r="13" spans="4:9" ht="36" customHeight="1" thickBot="1">
      <c r="D13" s="31"/>
      <c r="E13" s="43" t="s">
        <v>10</v>
      </c>
      <c r="F13" s="180" t="s">
        <v>11</v>
      </c>
      <c r="G13" s="181"/>
      <c r="H13" s="41"/>
      <c r="I13" s="30"/>
    </row>
    <row r="14" spans="4:9" ht="15" customHeight="1" hidden="1" thickBot="1">
      <c r="D14" s="31"/>
      <c r="E14" s="44"/>
      <c r="F14" s="45"/>
      <c r="G14" s="40"/>
      <c r="H14" s="41"/>
      <c r="I14" s="30"/>
    </row>
    <row r="15" spans="4:9" ht="24.75" customHeight="1" hidden="1" thickBot="1">
      <c r="D15" s="31"/>
      <c r="E15" s="43" t="s">
        <v>12</v>
      </c>
      <c r="F15" s="182"/>
      <c r="G15" s="183"/>
      <c r="H15" s="41" t="s">
        <v>13</v>
      </c>
      <c r="I15" s="30"/>
    </row>
    <row r="16" spans="4:9" ht="12" customHeight="1" thickBot="1">
      <c r="D16" s="31"/>
      <c r="E16" s="44"/>
      <c r="F16" s="45"/>
      <c r="G16" s="40"/>
      <c r="H16" s="41"/>
      <c r="I16" s="30"/>
    </row>
    <row r="17" spans="4:9" ht="23.25" customHeight="1">
      <c r="D17" s="31"/>
      <c r="E17" s="46" t="s">
        <v>14</v>
      </c>
      <c r="F17" s="47" t="s">
        <v>15</v>
      </c>
      <c r="G17" s="34"/>
      <c r="H17" s="48" t="s">
        <v>16</v>
      </c>
      <c r="I17" s="30"/>
    </row>
    <row r="18" spans="4:9" ht="19.5" customHeight="1" thickBot="1">
      <c r="D18" s="31"/>
      <c r="E18" s="49" t="s">
        <v>17</v>
      </c>
      <c r="F18" s="50" t="s">
        <v>18</v>
      </c>
      <c r="G18" s="34"/>
      <c r="H18" s="51" t="s">
        <v>19</v>
      </c>
      <c r="I18" s="30"/>
    </row>
    <row r="19" spans="4:9" ht="12" customHeight="1" thickBot="1">
      <c r="D19" s="31"/>
      <c r="E19" s="39"/>
      <c r="F19" s="29"/>
      <c r="G19" s="40"/>
      <c r="H19" s="41"/>
      <c r="I19" s="30"/>
    </row>
    <row r="20" spans="4:9" ht="21" customHeight="1">
      <c r="D20" s="31"/>
      <c r="E20" s="52" t="s">
        <v>20</v>
      </c>
      <c r="F20" s="184" t="s">
        <v>281</v>
      </c>
      <c r="G20" s="185"/>
      <c r="H20" s="41"/>
      <c r="I20" s="30"/>
    </row>
    <row r="21" spans="4:9" ht="21" customHeight="1" thickBot="1">
      <c r="D21" s="31"/>
      <c r="E21" s="53" t="s">
        <v>21</v>
      </c>
      <c r="F21" s="186" t="s">
        <v>19</v>
      </c>
      <c r="G21" s="187"/>
      <c r="H21" s="41"/>
      <c r="I21" s="30"/>
    </row>
    <row r="22" spans="3:17" ht="39.75" customHeight="1">
      <c r="C22" s="54"/>
      <c r="D22" s="31"/>
      <c r="E22" s="55" t="s">
        <v>22</v>
      </c>
      <c r="F22" s="56" t="s">
        <v>23</v>
      </c>
      <c r="G22" s="57" t="s">
        <v>24</v>
      </c>
      <c r="H22" s="29"/>
      <c r="I22" s="30"/>
      <c r="O22" s="58"/>
      <c r="P22" s="58"/>
      <c r="Q22" s="59"/>
    </row>
    <row r="23" spans="4:9" ht="24.75" customHeight="1">
      <c r="D23" s="31"/>
      <c r="E23" s="188" t="s">
        <v>25</v>
      </c>
      <c r="F23" s="60" t="s">
        <v>26</v>
      </c>
      <c r="G23" s="61" t="s">
        <v>24</v>
      </c>
      <c r="H23" s="29" t="s">
        <v>27</v>
      </c>
      <c r="I23" s="30"/>
    </row>
    <row r="24" spans="4:9" ht="24.75" customHeight="1" thickBot="1">
      <c r="D24" s="31"/>
      <c r="E24" s="189"/>
      <c r="F24" s="62" t="s">
        <v>28</v>
      </c>
      <c r="G24" s="63" t="s">
        <v>29</v>
      </c>
      <c r="H24" s="41"/>
      <c r="I24" s="30"/>
    </row>
    <row r="25" spans="4:9" ht="12" customHeight="1" thickBot="1">
      <c r="D25" s="31"/>
      <c r="E25" s="39"/>
      <c r="F25" s="29"/>
      <c r="G25" s="40"/>
      <c r="H25" s="41"/>
      <c r="I25" s="30"/>
    </row>
    <row r="26" spans="1:9" ht="27" customHeight="1">
      <c r="A26" s="6" t="s">
        <v>30</v>
      </c>
      <c r="B26" s="2" t="s">
        <v>31</v>
      </c>
      <c r="D26" s="28"/>
      <c r="E26" s="190" t="s">
        <v>31</v>
      </c>
      <c r="F26" s="191"/>
      <c r="G26" s="47" t="s">
        <v>32</v>
      </c>
      <c r="H26" s="29"/>
      <c r="I26" s="30"/>
    </row>
    <row r="27" spans="1:9" ht="27" customHeight="1">
      <c r="A27" s="6" t="s">
        <v>33</v>
      </c>
      <c r="B27" s="2" t="s">
        <v>34</v>
      </c>
      <c r="D27" s="28"/>
      <c r="E27" s="192" t="s">
        <v>34</v>
      </c>
      <c r="F27" s="193"/>
      <c r="G27" s="65" t="s">
        <v>35</v>
      </c>
      <c r="H27" s="29"/>
      <c r="I27" s="30"/>
    </row>
    <row r="28" spans="1:9" ht="21" customHeight="1">
      <c r="A28" s="6" t="s">
        <v>36</v>
      </c>
      <c r="B28" s="2" t="s">
        <v>37</v>
      </c>
      <c r="D28" s="28"/>
      <c r="E28" s="188" t="s">
        <v>38</v>
      </c>
      <c r="F28" s="64" t="s">
        <v>39</v>
      </c>
      <c r="G28" s="66" t="s">
        <v>40</v>
      </c>
      <c r="H28" s="29"/>
      <c r="I28" s="30"/>
    </row>
    <row r="29" spans="1:9" ht="21" customHeight="1">
      <c r="A29" s="6" t="s">
        <v>41</v>
      </c>
      <c r="B29" s="2" t="s">
        <v>42</v>
      </c>
      <c r="D29" s="28"/>
      <c r="E29" s="188"/>
      <c r="F29" s="64" t="s">
        <v>43</v>
      </c>
      <c r="G29" s="66" t="s">
        <v>44</v>
      </c>
      <c r="H29" s="29"/>
      <c r="I29" s="30"/>
    </row>
    <row r="30" spans="1:9" ht="21" customHeight="1">
      <c r="A30" s="6" t="s">
        <v>45</v>
      </c>
      <c r="B30" s="2" t="s">
        <v>46</v>
      </c>
      <c r="D30" s="28"/>
      <c r="E30" s="188" t="s">
        <v>47</v>
      </c>
      <c r="F30" s="64" t="s">
        <v>39</v>
      </c>
      <c r="G30" s="66" t="s">
        <v>48</v>
      </c>
      <c r="H30" s="29"/>
      <c r="I30" s="30"/>
    </row>
    <row r="31" spans="1:9" ht="21" customHeight="1">
      <c r="A31" s="6" t="s">
        <v>49</v>
      </c>
      <c r="B31" s="2" t="s">
        <v>50</v>
      </c>
      <c r="D31" s="28"/>
      <c r="E31" s="188"/>
      <c r="F31" s="64" t="s">
        <v>43</v>
      </c>
      <c r="G31" s="66" t="s">
        <v>51</v>
      </c>
      <c r="H31" s="29"/>
      <c r="I31" s="30"/>
    </row>
    <row r="32" spans="4:9" ht="11.25">
      <c r="D32" s="67"/>
      <c r="E32" s="68"/>
      <c r="F32" s="68"/>
      <c r="G32" s="69"/>
      <c r="H32" s="68"/>
      <c r="I32" s="70"/>
    </row>
  </sheetData>
  <mergeCells count="13">
    <mergeCell ref="E30:E31"/>
    <mergeCell ref="E23:E24"/>
    <mergeCell ref="E26:F26"/>
    <mergeCell ref="E27:F27"/>
    <mergeCell ref="E28:E29"/>
    <mergeCell ref="F13:G13"/>
    <mergeCell ref="F15:G15"/>
    <mergeCell ref="F20:G20"/>
    <mergeCell ref="F21:G21"/>
    <mergeCell ref="G3:H3"/>
    <mergeCell ref="E4:G4"/>
    <mergeCell ref="E6:F6"/>
    <mergeCell ref="E7:F7"/>
  </mergeCells>
  <dataValidations count="11"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MO_LIST_65</formula1>
    </dataValidation>
    <dataValidation type="list" allowBlank="1" showInputMessage="1" showErrorMessage="1" sqref="H18 F21">
      <formula1>"Да,Нет"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9">
      <formula1>"I квартал,II квартал,III квартал,IV квартал"</formula1>
    </dataValidation>
    <dataValidation type="list" allowBlank="1" showInputMessage="1" showErrorMessage="1" sqref="F20:G20">
      <formula1>kind_of_activity</formula1>
    </dataValidation>
    <dataValidation errorStyle="warning" type="list" allowBlank="1" showInputMessage="1" showErrorMessage="1" sqref="G22">
      <formula1>MR_LIST</formula1>
    </dataValidation>
    <dataValidation type="list" allowBlank="1" showErrorMessage="1" promptTitle="Ввод" prompt="Выберите год из списка" sqref="F9">
      <formula1>year_range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textLength" operator="equal" allowBlank="1" showInputMessage="1" showErrorMessage="1" prompt="9 символов" sqref="F18">
      <formula1>9</formula1>
    </dataValidation>
    <dataValidation type="list" allowBlank="1" showInputMessage="1" showErrorMessage="1" sqref="F11">
      <formula1>logical</formula1>
    </dataValidation>
    <dataValidation type="textLength" allowBlank="1" showInputMessage="1" showErrorMessage="1" prompt="7-8 символов" sqref="G24">
      <formula1>7</formula1>
      <formula2>8</formula2>
    </dataValidation>
  </dataValidations>
  <printOptions/>
  <pageMargins left="0.75" right="0.75" top="1" bottom="1" header="0.5" footer="0.5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8:AH44"/>
  <sheetViews>
    <sheetView workbookViewId="0" topLeftCell="F7">
      <selection activeCell="K31" sqref="K31:L31"/>
    </sheetView>
  </sheetViews>
  <sheetFormatPr defaultColWidth="9.140625" defaultRowHeight="12.75"/>
  <cols>
    <col min="1" max="1" width="2.421875" style="20" hidden="1" customWidth="1"/>
    <col min="2" max="2" width="1.28515625" style="20" hidden="1" customWidth="1"/>
    <col min="3" max="4" width="2.7109375" style="20" customWidth="1"/>
    <col min="5" max="5" width="4.57421875" style="20" customWidth="1"/>
    <col min="6" max="6" width="48.140625" style="20" customWidth="1"/>
    <col min="7" max="7" width="10.57421875" style="20" customWidth="1"/>
    <col min="8" max="8" width="9.7109375" style="20" customWidth="1"/>
    <col min="9" max="9" width="10.57421875" style="20" customWidth="1"/>
    <col min="10" max="10" width="13.00390625" style="20" customWidth="1"/>
    <col min="11" max="11" width="18.8515625" style="20" customWidth="1"/>
    <col min="12" max="12" width="29.421875" style="20" customWidth="1"/>
    <col min="13" max="13" width="18.140625" style="20" customWidth="1"/>
    <col min="14" max="15" width="2.7109375" style="20" customWidth="1"/>
    <col min="16" max="16384" width="9.140625" style="2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4" ht="6" customHeight="1">
      <c r="D8" s="71"/>
      <c r="E8" s="72"/>
      <c r="F8" s="72"/>
      <c r="G8" s="72"/>
      <c r="H8" s="72"/>
      <c r="I8" s="72"/>
      <c r="J8" s="72"/>
      <c r="K8" s="72"/>
      <c r="L8" s="72"/>
      <c r="M8" s="72"/>
      <c r="N8" s="73"/>
    </row>
    <row r="9" spans="4:34" ht="12" customHeight="1">
      <c r="D9" s="74"/>
      <c r="E9" s="75"/>
      <c r="F9" s="76" t="s">
        <v>52</v>
      </c>
      <c r="G9" s="76"/>
      <c r="H9" s="76"/>
      <c r="I9" s="76"/>
      <c r="J9" s="76"/>
      <c r="K9" s="76"/>
      <c r="L9" s="76"/>
      <c r="M9" s="75"/>
      <c r="N9" s="77"/>
      <c r="O9" s="78"/>
      <c r="P9" s="78"/>
      <c r="Q9" s="78"/>
      <c r="R9" s="78"/>
      <c r="S9" s="78"/>
      <c r="T9" s="78"/>
      <c r="U9" s="78"/>
      <c r="V9" s="78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</row>
    <row r="10" spans="3:30" ht="30.75" customHeight="1">
      <c r="C10" s="80"/>
      <c r="D10" s="81"/>
      <c r="E10" s="194" t="s">
        <v>53</v>
      </c>
      <c r="F10" s="195"/>
      <c r="G10" s="195"/>
      <c r="H10" s="195"/>
      <c r="I10" s="195"/>
      <c r="J10" s="195"/>
      <c r="K10" s="195"/>
      <c r="L10" s="195"/>
      <c r="M10" s="196"/>
      <c r="N10" s="82"/>
      <c r="O10" s="83"/>
      <c r="P10" s="83"/>
      <c r="Q10" s="83"/>
      <c r="R10" s="83"/>
      <c r="S10" s="83"/>
      <c r="T10" s="83"/>
      <c r="U10" s="83"/>
      <c r="V10" s="83"/>
      <c r="W10" s="84"/>
      <c r="X10" s="84"/>
      <c r="Y10" s="84"/>
      <c r="Z10" s="84"/>
      <c r="AA10" s="84"/>
      <c r="AB10" s="84"/>
      <c r="AC10" s="84"/>
      <c r="AD10" s="84"/>
    </row>
    <row r="11" spans="3:30" ht="12.75" customHeight="1">
      <c r="C11" s="80"/>
      <c r="D11" s="81"/>
      <c r="E11" s="75"/>
      <c r="F11" s="75"/>
      <c r="G11" s="75"/>
      <c r="H11" s="75"/>
      <c r="I11" s="75"/>
      <c r="J11" s="75"/>
      <c r="K11" s="75"/>
      <c r="L11" s="75"/>
      <c r="M11" s="8"/>
      <c r="N11" s="77"/>
      <c r="O11" s="78"/>
      <c r="P11" s="78"/>
      <c r="Q11" s="78"/>
      <c r="R11" s="78"/>
      <c r="S11" s="78"/>
      <c r="T11" s="78"/>
      <c r="U11" s="78"/>
      <c r="V11" s="78"/>
      <c r="W11" s="84"/>
      <c r="X11" s="84"/>
      <c r="Y11" s="84"/>
      <c r="Z11" s="84"/>
      <c r="AA11" s="84"/>
      <c r="AB11" s="84"/>
      <c r="AC11" s="84"/>
      <c r="AD11" s="84"/>
    </row>
    <row r="12" spans="3:14" ht="51" customHeight="1">
      <c r="C12" s="85"/>
      <c r="D12" s="86"/>
      <c r="E12" s="151" t="s">
        <v>54</v>
      </c>
      <c r="F12" s="152" t="s">
        <v>55</v>
      </c>
      <c r="G12" s="152" t="s">
        <v>56</v>
      </c>
      <c r="H12" s="152" t="s">
        <v>57</v>
      </c>
      <c r="I12" s="152" t="s">
        <v>58</v>
      </c>
      <c r="J12" s="152" t="s">
        <v>59</v>
      </c>
      <c r="K12" s="152" t="s">
        <v>60</v>
      </c>
      <c r="L12" s="152" t="s">
        <v>61</v>
      </c>
      <c r="M12" s="152" t="s">
        <v>62</v>
      </c>
      <c r="N12" s="123"/>
    </row>
    <row r="13" spans="4:14" ht="11.25">
      <c r="D13" s="74"/>
      <c r="E13" s="163">
        <v>1</v>
      </c>
      <c r="F13" s="152">
        <v>2</v>
      </c>
      <c r="G13" s="152">
        <v>3</v>
      </c>
      <c r="H13" s="152">
        <v>4</v>
      </c>
      <c r="I13" s="152">
        <v>5</v>
      </c>
      <c r="J13" s="152">
        <v>6</v>
      </c>
      <c r="K13" s="152">
        <v>7</v>
      </c>
      <c r="L13" s="152">
        <v>8</v>
      </c>
      <c r="M13" s="152">
        <v>9</v>
      </c>
      <c r="N13" s="123"/>
    </row>
    <row r="14" spans="4:14" ht="33.75" customHeight="1">
      <c r="D14" s="74"/>
      <c r="E14" s="151" t="s">
        <v>63</v>
      </c>
      <c r="F14" s="153" t="s">
        <v>265</v>
      </c>
      <c r="G14" s="154"/>
      <c r="H14" s="155"/>
      <c r="I14" s="156"/>
      <c r="J14" s="156"/>
      <c r="K14" s="157"/>
      <c r="L14" s="157"/>
      <c r="M14" s="157"/>
      <c r="N14" s="123"/>
    </row>
    <row r="15" spans="4:14" ht="29.25" customHeight="1">
      <c r="D15" s="74"/>
      <c r="E15" s="158"/>
      <c r="F15" s="159" t="s">
        <v>64</v>
      </c>
      <c r="G15" s="154"/>
      <c r="H15" s="22"/>
      <c r="I15" s="9"/>
      <c r="J15" s="9"/>
      <c r="K15" s="10"/>
      <c r="L15" s="10"/>
      <c r="M15" s="157"/>
      <c r="N15" s="123"/>
    </row>
    <row r="16" spans="4:14" ht="33" customHeight="1">
      <c r="D16" s="74"/>
      <c r="E16" s="158"/>
      <c r="F16" s="160" t="s">
        <v>65</v>
      </c>
      <c r="G16" s="154" t="s">
        <v>66</v>
      </c>
      <c r="H16" s="88">
        <v>572.7</v>
      </c>
      <c r="I16" s="89">
        <v>40179</v>
      </c>
      <c r="J16" s="89">
        <v>40543</v>
      </c>
      <c r="K16" s="90" t="s">
        <v>283</v>
      </c>
      <c r="L16" s="91" t="s">
        <v>282</v>
      </c>
      <c r="M16" s="161"/>
      <c r="N16" s="123"/>
    </row>
    <row r="17" spans="4:14" ht="29.25" customHeight="1">
      <c r="D17" s="74"/>
      <c r="E17" s="158"/>
      <c r="F17" s="160" t="s">
        <v>67</v>
      </c>
      <c r="G17" s="154" t="s">
        <v>66</v>
      </c>
      <c r="H17" s="22"/>
      <c r="I17" s="9"/>
      <c r="J17" s="9"/>
      <c r="K17" s="11"/>
      <c r="L17" s="10"/>
      <c r="M17" s="157"/>
      <c r="N17" s="123"/>
    </row>
    <row r="18" spans="4:14" ht="29.25" customHeight="1">
      <c r="D18" s="74"/>
      <c r="E18" s="158"/>
      <c r="F18" s="162" t="s">
        <v>68</v>
      </c>
      <c r="G18" s="154" t="s">
        <v>66</v>
      </c>
      <c r="H18" s="22"/>
      <c r="I18" s="9"/>
      <c r="J18" s="9"/>
      <c r="K18" s="11"/>
      <c r="L18" s="10"/>
      <c r="M18" s="157"/>
      <c r="N18" s="123"/>
    </row>
    <row r="19" spans="4:14" ht="29.25" customHeight="1">
      <c r="D19" s="74"/>
      <c r="E19" s="158"/>
      <c r="F19" s="162" t="s">
        <v>69</v>
      </c>
      <c r="G19" s="154" t="s">
        <v>70</v>
      </c>
      <c r="H19" s="22"/>
      <c r="I19" s="9"/>
      <c r="J19" s="9"/>
      <c r="K19" s="11"/>
      <c r="L19" s="10"/>
      <c r="M19" s="157"/>
      <c r="N19" s="123"/>
    </row>
    <row r="20" spans="4:14" ht="29.25" customHeight="1">
      <c r="D20" s="74"/>
      <c r="E20" s="158"/>
      <c r="F20" s="159" t="s">
        <v>71</v>
      </c>
      <c r="G20" s="154"/>
      <c r="H20" s="22"/>
      <c r="I20" s="9"/>
      <c r="J20" s="9"/>
      <c r="K20" s="10"/>
      <c r="L20" s="10"/>
      <c r="M20" s="157"/>
      <c r="N20" s="123"/>
    </row>
    <row r="21" spans="4:14" ht="29.25" customHeight="1">
      <c r="D21" s="74"/>
      <c r="E21" s="158"/>
      <c r="F21" s="160" t="s">
        <v>65</v>
      </c>
      <c r="G21" s="154" t="s">
        <v>66</v>
      </c>
      <c r="H21" s="88">
        <f>H16</f>
        <v>572.7</v>
      </c>
      <c r="I21" s="89">
        <f>I16</f>
        <v>40179</v>
      </c>
      <c r="J21" s="89">
        <f>J16</f>
        <v>40543</v>
      </c>
      <c r="K21" s="90" t="s">
        <v>283</v>
      </c>
      <c r="L21" s="91" t="s">
        <v>282</v>
      </c>
      <c r="M21" s="161"/>
      <c r="N21" s="123"/>
    </row>
    <row r="22" spans="4:14" ht="29.25" customHeight="1">
      <c r="D22" s="74"/>
      <c r="E22" s="158"/>
      <c r="F22" s="160" t="s">
        <v>67</v>
      </c>
      <c r="G22" s="154" t="s">
        <v>66</v>
      </c>
      <c r="H22" s="22"/>
      <c r="I22" s="9"/>
      <c r="J22" s="9"/>
      <c r="K22" s="11"/>
      <c r="L22" s="10"/>
      <c r="M22" s="157"/>
      <c r="N22" s="123"/>
    </row>
    <row r="23" spans="4:14" ht="29.25" customHeight="1">
      <c r="D23" s="74"/>
      <c r="E23" s="158"/>
      <c r="F23" s="162" t="s">
        <v>68</v>
      </c>
      <c r="G23" s="154" t="s">
        <v>66</v>
      </c>
      <c r="H23" s="22"/>
      <c r="I23" s="9"/>
      <c r="J23" s="9"/>
      <c r="K23" s="11"/>
      <c r="L23" s="10"/>
      <c r="M23" s="157"/>
      <c r="N23" s="123"/>
    </row>
    <row r="24" spans="4:14" ht="29.25" customHeight="1">
      <c r="D24" s="74"/>
      <c r="E24" s="158"/>
      <c r="F24" s="162" t="s">
        <v>69</v>
      </c>
      <c r="G24" s="154" t="s">
        <v>70</v>
      </c>
      <c r="H24" s="22"/>
      <c r="I24" s="9"/>
      <c r="J24" s="9"/>
      <c r="K24" s="11"/>
      <c r="L24" s="10"/>
      <c r="M24" s="157"/>
      <c r="N24" s="123"/>
    </row>
    <row r="25" spans="4:14" ht="29.25" customHeight="1">
      <c r="D25" s="74"/>
      <c r="E25" s="158"/>
      <c r="F25" s="159" t="s">
        <v>260</v>
      </c>
      <c r="G25" s="154"/>
      <c r="H25" s="22"/>
      <c r="I25" s="9"/>
      <c r="J25" s="9"/>
      <c r="K25" s="10"/>
      <c r="L25" s="10"/>
      <c r="M25" s="157"/>
      <c r="N25" s="123"/>
    </row>
    <row r="26" spans="4:14" ht="29.25" customHeight="1">
      <c r="D26" s="74"/>
      <c r="E26" s="158"/>
      <c r="F26" s="160" t="s">
        <v>65</v>
      </c>
      <c r="G26" s="154" t="s">
        <v>66</v>
      </c>
      <c r="H26" s="88">
        <f>H21</f>
        <v>572.7</v>
      </c>
      <c r="I26" s="89">
        <f>I16</f>
        <v>40179</v>
      </c>
      <c r="J26" s="89">
        <f>J16</f>
        <v>40543</v>
      </c>
      <c r="K26" s="90" t="s">
        <v>283</v>
      </c>
      <c r="L26" s="91" t="s">
        <v>282</v>
      </c>
      <c r="M26" s="161"/>
      <c r="N26" s="123"/>
    </row>
    <row r="27" spans="4:14" ht="29.25" customHeight="1">
      <c r="D27" s="74"/>
      <c r="E27" s="158"/>
      <c r="F27" s="160" t="s">
        <v>67</v>
      </c>
      <c r="G27" s="154" t="s">
        <v>66</v>
      </c>
      <c r="H27" s="22"/>
      <c r="I27" s="9"/>
      <c r="J27" s="9"/>
      <c r="K27" s="11"/>
      <c r="L27" s="10"/>
      <c r="M27" s="157"/>
      <c r="N27" s="123"/>
    </row>
    <row r="28" spans="4:14" ht="29.25" customHeight="1">
      <c r="D28" s="74"/>
      <c r="E28" s="158"/>
      <c r="F28" s="162" t="s">
        <v>68</v>
      </c>
      <c r="G28" s="154" t="s">
        <v>66</v>
      </c>
      <c r="H28" s="22"/>
      <c r="I28" s="9"/>
      <c r="J28" s="9"/>
      <c r="K28" s="11"/>
      <c r="L28" s="10"/>
      <c r="M28" s="157"/>
      <c r="N28" s="123"/>
    </row>
    <row r="29" spans="4:14" ht="29.25" customHeight="1">
      <c r="D29" s="74"/>
      <c r="E29" s="158"/>
      <c r="F29" s="162" t="s">
        <v>69</v>
      </c>
      <c r="G29" s="154" t="s">
        <v>70</v>
      </c>
      <c r="H29" s="22"/>
      <c r="I29" s="9"/>
      <c r="J29" s="9"/>
      <c r="K29" s="11"/>
      <c r="L29" s="10"/>
      <c r="M29" s="157"/>
      <c r="N29" s="123"/>
    </row>
    <row r="30" spans="4:14" ht="29.25" customHeight="1">
      <c r="D30" s="74"/>
      <c r="E30" s="158"/>
      <c r="F30" s="159" t="s">
        <v>72</v>
      </c>
      <c r="G30" s="154"/>
      <c r="H30" s="22"/>
      <c r="I30" s="9"/>
      <c r="J30" s="9"/>
      <c r="K30" s="10"/>
      <c r="L30" s="10"/>
      <c r="M30" s="157"/>
      <c r="N30" s="123"/>
    </row>
    <row r="31" spans="4:14" ht="29.25" customHeight="1">
      <c r="D31" s="74"/>
      <c r="E31" s="158"/>
      <c r="F31" s="160" t="s">
        <v>65</v>
      </c>
      <c r="G31" s="154" t="s">
        <v>66</v>
      </c>
      <c r="H31" s="88">
        <f>H26</f>
        <v>572.7</v>
      </c>
      <c r="I31" s="89">
        <f>I16</f>
        <v>40179</v>
      </c>
      <c r="J31" s="89">
        <f>J21</f>
        <v>40543</v>
      </c>
      <c r="K31" s="90" t="s">
        <v>283</v>
      </c>
      <c r="L31" s="91" t="s">
        <v>282</v>
      </c>
      <c r="M31" s="161"/>
      <c r="N31" s="123"/>
    </row>
    <row r="32" spans="4:14" ht="29.25" customHeight="1">
      <c r="D32" s="74"/>
      <c r="E32" s="158"/>
      <c r="F32" s="160" t="s">
        <v>67</v>
      </c>
      <c r="G32" s="154" t="s">
        <v>66</v>
      </c>
      <c r="H32" s="22"/>
      <c r="I32" s="9"/>
      <c r="J32" s="9"/>
      <c r="K32" s="11"/>
      <c r="L32" s="10"/>
      <c r="M32" s="157"/>
      <c r="N32" s="123"/>
    </row>
    <row r="33" spans="4:14" ht="29.25" customHeight="1">
      <c r="D33" s="74"/>
      <c r="E33" s="158"/>
      <c r="F33" s="162" t="s">
        <v>68</v>
      </c>
      <c r="G33" s="154" t="s">
        <v>66</v>
      </c>
      <c r="H33" s="22"/>
      <c r="I33" s="9"/>
      <c r="J33" s="9"/>
      <c r="K33" s="11"/>
      <c r="L33" s="10"/>
      <c r="M33" s="157"/>
      <c r="N33" s="123"/>
    </row>
    <row r="34" spans="4:14" ht="29.25" customHeight="1">
      <c r="D34" s="74"/>
      <c r="E34" s="158"/>
      <c r="F34" s="162" t="s">
        <v>69</v>
      </c>
      <c r="G34" s="154" t="s">
        <v>70</v>
      </c>
      <c r="H34" s="22"/>
      <c r="I34" s="9"/>
      <c r="J34" s="9"/>
      <c r="K34" s="11"/>
      <c r="L34" s="10"/>
      <c r="M34" s="157"/>
      <c r="N34" s="123"/>
    </row>
    <row r="35" spans="4:14" ht="29.25" customHeight="1">
      <c r="D35" s="74"/>
      <c r="E35" s="163" t="s">
        <v>73</v>
      </c>
      <c r="F35" s="153" t="s">
        <v>74</v>
      </c>
      <c r="G35" s="154" t="s">
        <v>66</v>
      </c>
      <c r="H35" s="88"/>
      <c r="I35" s="89"/>
      <c r="J35" s="89"/>
      <c r="K35" s="90"/>
      <c r="L35" s="91"/>
      <c r="M35" s="161"/>
      <c r="N35" s="123"/>
    </row>
    <row r="36" spans="4:14" ht="29.25" customHeight="1">
      <c r="D36" s="74"/>
      <c r="E36" s="158"/>
      <c r="F36" s="164" t="s">
        <v>75</v>
      </c>
      <c r="G36" s="154" t="s">
        <v>66</v>
      </c>
      <c r="H36" s="88"/>
      <c r="I36" s="89"/>
      <c r="J36" s="89"/>
      <c r="K36" s="90"/>
      <c r="L36" s="91"/>
      <c r="M36" s="161"/>
      <c r="N36" s="123"/>
    </row>
    <row r="37" spans="4:14" ht="29.25" customHeight="1">
      <c r="D37" s="74"/>
      <c r="E37" s="158"/>
      <c r="F37" s="164" t="s">
        <v>76</v>
      </c>
      <c r="G37" s="154" t="s">
        <v>66</v>
      </c>
      <c r="H37" s="88"/>
      <c r="I37" s="89"/>
      <c r="J37" s="89"/>
      <c r="K37" s="90"/>
      <c r="L37" s="91"/>
      <c r="M37" s="161"/>
      <c r="N37" s="123"/>
    </row>
    <row r="38" spans="4:14" ht="29.25" customHeight="1">
      <c r="D38" s="74"/>
      <c r="E38" s="158"/>
      <c r="F38" s="164" t="s">
        <v>77</v>
      </c>
      <c r="G38" s="154" t="s">
        <v>66</v>
      </c>
      <c r="H38" s="88"/>
      <c r="I38" s="89"/>
      <c r="J38" s="89"/>
      <c r="K38" s="90"/>
      <c r="L38" s="91"/>
      <c r="M38" s="161"/>
      <c r="N38" s="123"/>
    </row>
    <row r="39" spans="4:14" ht="37.5" customHeight="1">
      <c r="D39" s="74"/>
      <c r="E39" s="163" t="s">
        <v>78</v>
      </c>
      <c r="F39" s="153" t="s">
        <v>79</v>
      </c>
      <c r="G39" s="154" t="s">
        <v>66</v>
      </c>
      <c r="H39" s="88"/>
      <c r="I39" s="89"/>
      <c r="J39" s="89"/>
      <c r="K39" s="90"/>
      <c r="L39" s="91"/>
      <c r="M39" s="161"/>
      <c r="N39" s="123"/>
    </row>
    <row r="40" spans="4:14" ht="37.5" customHeight="1">
      <c r="D40" s="74"/>
      <c r="E40" s="158"/>
      <c r="F40" s="153" t="s">
        <v>80</v>
      </c>
      <c r="G40" s="154" t="s">
        <v>66</v>
      </c>
      <c r="H40" s="88"/>
      <c r="I40" s="89"/>
      <c r="J40" s="89"/>
      <c r="K40" s="90"/>
      <c r="L40" s="91"/>
      <c r="M40" s="161"/>
      <c r="N40" s="123"/>
    </row>
    <row r="41" spans="4:14" ht="37.5" customHeight="1">
      <c r="D41" s="74"/>
      <c r="E41" s="163" t="s">
        <v>81</v>
      </c>
      <c r="F41" s="153" t="s">
        <v>82</v>
      </c>
      <c r="G41" s="154" t="s">
        <v>83</v>
      </c>
      <c r="H41" s="88"/>
      <c r="I41" s="89"/>
      <c r="J41" s="89"/>
      <c r="K41" s="90"/>
      <c r="L41" s="91"/>
      <c r="M41" s="161"/>
      <c r="N41" s="123"/>
    </row>
    <row r="42" spans="4:14" ht="37.5" customHeight="1">
      <c r="D42" s="74"/>
      <c r="E42" s="163" t="s">
        <v>84</v>
      </c>
      <c r="F42" s="92" t="s">
        <v>85</v>
      </c>
      <c r="G42" s="154" t="s">
        <v>83</v>
      </c>
      <c r="H42" s="165"/>
      <c r="I42" s="166"/>
      <c r="J42" s="166"/>
      <c r="K42" s="167"/>
      <c r="L42" s="161"/>
      <c r="M42" s="161"/>
      <c r="N42" s="123"/>
    </row>
    <row r="43" spans="4:14" ht="37.5" customHeight="1">
      <c r="D43" s="74"/>
      <c r="E43" s="163" t="s">
        <v>86</v>
      </c>
      <c r="F43" s="153" t="s">
        <v>87</v>
      </c>
      <c r="G43" s="154" t="s">
        <v>66</v>
      </c>
      <c r="H43" s="165"/>
      <c r="I43" s="166"/>
      <c r="J43" s="166"/>
      <c r="K43" s="167"/>
      <c r="L43" s="161"/>
      <c r="M43" s="161"/>
      <c r="N43" s="123"/>
    </row>
    <row r="44" spans="4:14" ht="11.25">
      <c r="D44" s="93"/>
      <c r="E44" s="94"/>
      <c r="F44" s="94"/>
      <c r="G44" s="94"/>
      <c r="H44" s="94"/>
      <c r="I44" s="94"/>
      <c r="J44" s="94"/>
      <c r="K44" s="94"/>
      <c r="L44" s="94"/>
      <c r="M44" s="94"/>
      <c r="N44" s="95"/>
    </row>
  </sheetData>
  <mergeCells count="1">
    <mergeCell ref="E10:M10"/>
  </mergeCells>
  <dataValidations count="2">
    <dataValidation type="date" allowBlank="1" showInputMessage="1" showErrorMessage="1" sqref="I14:J43">
      <formula1>1</formula1>
      <formula2>73051</formula2>
    </dataValidation>
    <dataValidation type="decimal" allowBlank="1" showInputMessage="1" showErrorMessage="1" sqref="H14:H43">
      <formula1>-9999999999999990000000000</formula1>
      <formula2>9.99999999999999E+26</formula2>
    </dataValidation>
  </dataValidations>
  <hyperlinks>
    <hyperlink ref="F9" location="'Список листов'!A1" tooltip="К списку листов" display="Список листов"/>
  </hyperlinks>
  <printOptions/>
  <pageMargins left="0.3937007874015748" right="0.1968503937007874" top="0.984251968503937" bottom="0.3937007874015748" header="0.5118110236220472" footer="0.5118110236220472"/>
  <pageSetup fitToHeight="2" fitToWidth="1" horizontalDpi="600" verticalDpi="600" orientation="landscape" paperSize="9" scale="85" r:id="rId1"/>
  <rowBreaks count="2" manualBreakCount="2">
    <brk id="26" max="12" man="1"/>
    <brk id="31" max="12" man="1"/>
  </rowBreaks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8:AB19"/>
  <sheetViews>
    <sheetView workbookViewId="0" topLeftCell="C7">
      <selection activeCell="E10" sqref="E10:G10"/>
    </sheetView>
  </sheetViews>
  <sheetFormatPr defaultColWidth="9.140625" defaultRowHeight="12.75"/>
  <cols>
    <col min="1" max="1" width="9.140625" style="20" hidden="1" customWidth="1"/>
    <col min="2" max="2" width="1.8515625" style="20" hidden="1" customWidth="1"/>
    <col min="3" max="4" width="2.7109375" style="20" customWidth="1"/>
    <col min="5" max="5" width="6.8515625" style="20" customWidth="1"/>
    <col min="6" max="6" width="50.7109375" style="20" customWidth="1"/>
    <col min="7" max="7" width="40.7109375" style="20" customWidth="1"/>
    <col min="8" max="9" width="2.7109375" style="20" customWidth="1"/>
    <col min="10" max="16384" width="9.140625" style="2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7.5" customHeight="1">
      <c r="D8" s="71"/>
      <c r="E8" s="72"/>
      <c r="F8" s="72"/>
      <c r="G8" s="72"/>
      <c r="H8" s="73"/>
    </row>
    <row r="9" spans="4:28" ht="12" customHeight="1">
      <c r="D9" s="74"/>
      <c r="E9" s="75"/>
      <c r="F9" s="100" t="s">
        <v>52</v>
      </c>
      <c r="G9" s="75"/>
      <c r="H9" s="77"/>
      <c r="I9" s="78"/>
      <c r="J9" s="78"/>
      <c r="K9" s="78"/>
      <c r="L9" s="78"/>
      <c r="M9" s="78"/>
      <c r="N9" s="78"/>
      <c r="O9" s="78"/>
      <c r="P9" s="78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</row>
    <row r="10" spans="3:24" ht="36" customHeight="1">
      <c r="C10" s="80"/>
      <c r="D10" s="81"/>
      <c r="E10" s="194" t="s">
        <v>88</v>
      </c>
      <c r="F10" s="195"/>
      <c r="G10" s="196"/>
      <c r="H10" s="82"/>
      <c r="I10" s="83"/>
      <c r="J10" s="83"/>
      <c r="K10" s="83"/>
      <c r="L10" s="83"/>
      <c r="M10" s="83"/>
      <c r="N10" s="83"/>
      <c r="O10" s="83"/>
      <c r="P10" s="83"/>
      <c r="Q10" s="84"/>
      <c r="R10" s="84"/>
      <c r="S10" s="84"/>
      <c r="T10" s="84"/>
      <c r="U10" s="84"/>
      <c r="V10" s="84"/>
      <c r="W10" s="84"/>
      <c r="X10" s="84"/>
    </row>
    <row r="11" spans="3:24" ht="12.75" customHeight="1">
      <c r="C11" s="80"/>
      <c r="D11" s="81"/>
      <c r="E11" s="75"/>
      <c r="F11" s="75"/>
      <c r="G11" s="75"/>
      <c r="H11" s="77"/>
      <c r="I11" s="78"/>
      <c r="J11" s="78"/>
      <c r="K11" s="78"/>
      <c r="L11" s="78"/>
      <c r="M11" s="78"/>
      <c r="N11" s="78"/>
      <c r="O11" s="78"/>
      <c r="P11" s="78"/>
      <c r="Q11" s="84"/>
      <c r="R11" s="84"/>
      <c r="S11" s="84"/>
      <c r="T11" s="84"/>
      <c r="U11" s="84"/>
      <c r="V11" s="84"/>
      <c r="W11" s="84"/>
      <c r="X11" s="84"/>
    </row>
    <row r="12" spans="3:24" ht="30" customHeight="1">
      <c r="C12" s="80"/>
      <c r="D12" s="81"/>
      <c r="E12" s="125" t="s">
        <v>54</v>
      </c>
      <c r="F12" s="125" t="s">
        <v>55</v>
      </c>
      <c r="G12" s="125" t="s">
        <v>57</v>
      </c>
      <c r="H12" s="121"/>
      <c r="I12" s="78"/>
      <c r="J12" s="78"/>
      <c r="K12" s="78"/>
      <c r="L12" s="78"/>
      <c r="M12" s="78"/>
      <c r="N12" s="78"/>
      <c r="O12" s="78"/>
      <c r="P12" s="78"/>
      <c r="Q12" s="84"/>
      <c r="R12" s="84"/>
      <c r="S12" s="84"/>
      <c r="T12" s="84"/>
      <c r="U12" s="84"/>
      <c r="V12" s="84"/>
      <c r="W12" s="84"/>
      <c r="X12" s="84"/>
    </row>
    <row r="13" spans="3:24" ht="12" customHeight="1">
      <c r="C13" s="80"/>
      <c r="D13" s="81"/>
      <c r="E13" s="125">
        <v>1</v>
      </c>
      <c r="F13" s="125">
        <f>E13+1</f>
        <v>2</v>
      </c>
      <c r="G13" s="125">
        <f>F13+1</f>
        <v>3</v>
      </c>
      <c r="H13" s="121"/>
      <c r="I13" s="78"/>
      <c r="J13" s="78"/>
      <c r="K13" s="78"/>
      <c r="L13" s="78"/>
      <c r="M13" s="78"/>
      <c r="N13" s="78"/>
      <c r="O13" s="78"/>
      <c r="P13" s="78"/>
      <c r="Q13" s="84"/>
      <c r="R13" s="84"/>
      <c r="S13" s="84"/>
      <c r="T13" s="84"/>
      <c r="U13" s="84"/>
      <c r="V13" s="84"/>
      <c r="W13" s="84"/>
      <c r="X13" s="84"/>
    </row>
    <row r="14" spans="3:8" ht="42" customHeight="1">
      <c r="C14" s="85"/>
      <c r="D14" s="86"/>
      <c r="E14" s="141">
        <v>1</v>
      </c>
      <c r="F14" s="132" t="s">
        <v>89</v>
      </c>
      <c r="G14" s="138">
        <v>0</v>
      </c>
      <c r="H14" s="123"/>
    </row>
    <row r="15" spans="3:8" ht="42" customHeight="1">
      <c r="C15" s="85"/>
      <c r="D15" s="86"/>
      <c r="E15" s="141">
        <v>2</v>
      </c>
      <c r="F15" s="14" t="s">
        <v>90</v>
      </c>
      <c r="G15" s="138">
        <v>0</v>
      </c>
      <c r="H15" s="123"/>
    </row>
    <row r="16" spans="3:8" ht="42" customHeight="1">
      <c r="C16" s="85"/>
      <c r="D16" s="86"/>
      <c r="E16" s="141">
        <v>3</v>
      </c>
      <c r="F16" s="132" t="s">
        <v>91</v>
      </c>
      <c r="G16" s="138">
        <v>0</v>
      </c>
      <c r="H16" s="123"/>
    </row>
    <row r="17" spans="3:8" ht="48" customHeight="1">
      <c r="C17" s="85"/>
      <c r="D17" s="86"/>
      <c r="E17" s="141">
        <v>4</v>
      </c>
      <c r="F17" s="132" t="s">
        <v>92</v>
      </c>
      <c r="G17" s="138">
        <v>0</v>
      </c>
      <c r="H17" s="123"/>
    </row>
    <row r="18" spans="3:8" ht="11.25">
      <c r="C18" s="85"/>
      <c r="D18" s="96"/>
      <c r="E18" s="97"/>
      <c r="F18" s="98"/>
      <c r="G18" s="94"/>
      <c r="H18" s="95"/>
    </row>
    <row r="19" spans="3:7" ht="11.25">
      <c r="C19" s="85"/>
      <c r="D19" s="85"/>
      <c r="E19" s="85"/>
      <c r="F19" s="99"/>
      <c r="G19" s="12"/>
    </row>
  </sheetData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7:AF54"/>
  <sheetViews>
    <sheetView workbookViewId="0" topLeftCell="C34">
      <selection activeCell="F17" sqref="F17"/>
    </sheetView>
  </sheetViews>
  <sheetFormatPr defaultColWidth="9.140625" defaultRowHeight="12.75"/>
  <cols>
    <col min="1" max="2" width="9.140625" style="20" hidden="1" customWidth="1"/>
    <col min="3" max="3" width="2.7109375" style="20" customWidth="1"/>
    <col min="4" max="4" width="2.57421875" style="20" customWidth="1"/>
    <col min="5" max="5" width="6.8515625" style="20" customWidth="1"/>
    <col min="6" max="6" width="70.7109375" style="20" customWidth="1"/>
    <col min="7" max="7" width="25.28125" style="20" customWidth="1"/>
    <col min="8" max="8" width="40.7109375" style="12" customWidth="1"/>
    <col min="9" max="11" width="40.7109375" style="20" hidden="1" customWidth="1"/>
    <col min="12" max="12" width="22.7109375" style="20" customWidth="1"/>
    <col min="13" max="16384" width="9.140625" style="2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94"/>
    </row>
    <row r="8" spans="4:12" ht="10.5" customHeight="1">
      <c r="D8" s="71"/>
      <c r="E8" s="72"/>
      <c r="F8" s="72"/>
      <c r="G8" s="72"/>
      <c r="I8" s="72"/>
      <c r="J8" s="72"/>
      <c r="K8" s="72"/>
      <c r="L8" s="73"/>
    </row>
    <row r="9" spans="4:32" ht="12" customHeight="1">
      <c r="D9" s="74"/>
      <c r="E9" s="75"/>
      <c r="F9" s="115" t="s">
        <v>52</v>
      </c>
      <c r="G9" s="75"/>
      <c r="H9" s="75"/>
      <c r="I9" s="75"/>
      <c r="J9" s="75"/>
      <c r="K9" s="75"/>
      <c r="L9" s="77"/>
      <c r="M9" s="78"/>
      <c r="N9" s="78"/>
      <c r="O9" s="78"/>
      <c r="P9" s="78"/>
      <c r="Q9" s="78"/>
      <c r="R9" s="78"/>
      <c r="S9" s="78"/>
      <c r="T9" s="78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</row>
    <row r="10" spans="3:28" ht="30.75" customHeight="1">
      <c r="C10" s="80"/>
      <c r="D10" s="81"/>
      <c r="E10" s="194" t="s">
        <v>93</v>
      </c>
      <c r="F10" s="195"/>
      <c r="G10" s="196"/>
      <c r="H10" s="101"/>
      <c r="I10" s="101"/>
      <c r="J10" s="101"/>
      <c r="K10" s="101"/>
      <c r="L10" s="82"/>
      <c r="M10" s="83"/>
      <c r="N10" s="83"/>
      <c r="O10" s="83"/>
      <c r="P10" s="83"/>
      <c r="Q10" s="83"/>
      <c r="R10" s="83"/>
      <c r="S10" s="83"/>
      <c r="T10" s="83"/>
      <c r="U10" s="84"/>
      <c r="V10" s="84"/>
      <c r="W10" s="84"/>
      <c r="X10" s="84"/>
      <c r="Y10" s="84"/>
      <c r="Z10" s="84"/>
      <c r="AA10" s="84"/>
      <c r="AB10" s="84"/>
    </row>
    <row r="11" spans="3:28" ht="12.75" customHeight="1">
      <c r="C11" s="80"/>
      <c r="D11" s="81"/>
      <c r="E11" s="75"/>
      <c r="F11" s="75"/>
      <c r="G11" s="75"/>
      <c r="H11" s="75"/>
      <c r="I11" s="101"/>
      <c r="J11" s="75"/>
      <c r="K11" s="75"/>
      <c r="L11" s="77"/>
      <c r="M11" s="78"/>
      <c r="N11" s="78"/>
      <c r="O11" s="78"/>
      <c r="P11" s="78"/>
      <c r="Q11" s="78"/>
      <c r="R11" s="78"/>
      <c r="S11" s="78"/>
      <c r="T11" s="78"/>
      <c r="U11" s="84"/>
      <c r="V11" s="84"/>
      <c r="W11" s="84"/>
      <c r="X11" s="84"/>
      <c r="Y11" s="84"/>
      <c r="Z11" s="84"/>
      <c r="AA11" s="84"/>
      <c r="AB11" s="84"/>
    </row>
    <row r="12" spans="3:28" ht="30" customHeight="1">
      <c r="C12" s="80"/>
      <c r="D12" s="81"/>
      <c r="E12" s="124" t="s">
        <v>54</v>
      </c>
      <c r="F12" s="125" t="s">
        <v>55</v>
      </c>
      <c r="G12" s="125" t="s">
        <v>57</v>
      </c>
      <c r="H12" s="125" t="s">
        <v>94</v>
      </c>
      <c r="I12" s="101"/>
      <c r="J12" s="101"/>
      <c r="K12" s="101"/>
      <c r="L12" s="77"/>
      <c r="M12" s="78"/>
      <c r="N12" s="78"/>
      <c r="O12" s="78"/>
      <c r="P12" s="78"/>
      <c r="Q12" s="78"/>
      <c r="R12" s="78"/>
      <c r="S12" s="78"/>
      <c r="T12" s="78"/>
      <c r="U12" s="84"/>
      <c r="V12" s="84"/>
      <c r="W12" s="84"/>
      <c r="X12" s="84"/>
      <c r="Y12" s="84"/>
      <c r="Z12" s="84"/>
      <c r="AA12" s="84"/>
      <c r="AB12" s="84"/>
    </row>
    <row r="13" spans="3:28" ht="12" customHeight="1" thickBot="1">
      <c r="C13" s="80"/>
      <c r="D13" s="81"/>
      <c r="E13" s="125">
        <v>1</v>
      </c>
      <c r="F13" s="125">
        <f>E13+1</f>
        <v>2</v>
      </c>
      <c r="G13" s="125">
        <f>F13+1</f>
        <v>3</v>
      </c>
      <c r="H13" s="125">
        <f>G13+1</f>
        <v>4</v>
      </c>
      <c r="I13" s="101"/>
      <c r="J13" s="101"/>
      <c r="K13" s="101"/>
      <c r="L13" s="77"/>
      <c r="M13" s="78"/>
      <c r="N13" s="78"/>
      <c r="O13" s="78"/>
      <c r="P13" s="78"/>
      <c r="Q13" s="78"/>
      <c r="R13" s="78"/>
      <c r="S13" s="78"/>
      <c r="T13" s="78"/>
      <c r="U13" s="84"/>
      <c r="V13" s="84"/>
      <c r="W13" s="84"/>
      <c r="X13" s="84"/>
      <c r="Y13" s="84"/>
      <c r="Z13" s="84"/>
      <c r="AA13" s="84"/>
      <c r="AB13" s="84"/>
    </row>
    <row r="14" spans="3:12" ht="29.25" customHeight="1">
      <c r="C14" s="85"/>
      <c r="D14" s="86"/>
      <c r="E14" s="126">
        <v>1</v>
      </c>
      <c r="F14" s="132" t="s">
        <v>95</v>
      </c>
      <c r="G14" s="142" t="s">
        <v>7</v>
      </c>
      <c r="H14" s="143" t="s">
        <v>96</v>
      </c>
      <c r="I14" s="102"/>
      <c r="J14" s="103" t="s">
        <v>97</v>
      </c>
      <c r="K14" s="13"/>
      <c r="L14" s="116" t="s">
        <v>98</v>
      </c>
    </row>
    <row r="15" spans="3:12" ht="29.25" customHeight="1">
      <c r="C15" s="85"/>
      <c r="D15" s="86"/>
      <c r="E15" s="126">
        <v>2</v>
      </c>
      <c r="F15" s="14" t="s">
        <v>99</v>
      </c>
      <c r="G15" s="142" t="s">
        <v>7</v>
      </c>
      <c r="H15" s="143" t="s">
        <v>96</v>
      </c>
      <c r="I15" s="104"/>
      <c r="J15" s="15" t="s">
        <v>96</v>
      </c>
      <c r="K15" s="13"/>
      <c r="L15" s="87"/>
    </row>
    <row r="16" spans="3:12" ht="29.25" customHeight="1">
      <c r="C16" s="85"/>
      <c r="D16" s="86"/>
      <c r="E16" s="126">
        <v>3</v>
      </c>
      <c r="F16" s="16" t="s">
        <v>100</v>
      </c>
      <c r="G16" s="144"/>
      <c r="H16" s="126" t="s">
        <v>96</v>
      </c>
      <c r="I16" s="104"/>
      <c r="J16" s="15" t="s">
        <v>96</v>
      </c>
      <c r="K16" s="13"/>
      <c r="L16" s="87"/>
    </row>
    <row r="17" spans="3:12" ht="29.25" customHeight="1">
      <c r="C17" s="85"/>
      <c r="D17" s="86"/>
      <c r="E17" s="126">
        <v>4</v>
      </c>
      <c r="F17" s="16" t="s">
        <v>101</v>
      </c>
      <c r="G17" s="144"/>
      <c r="H17" s="126" t="s">
        <v>96</v>
      </c>
      <c r="I17" s="104"/>
      <c r="J17" s="15" t="s">
        <v>96</v>
      </c>
      <c r="K17" s="13"/>
      <c r="L17" s="87"/>
    </row>
    <row r="18" spans="3:12" ht="29.25" customHeight="1">
      <c r="C18" s="85"/>
      <c r="D18" s="86"/>
      <c r="E18" s="126">
        <v>5</v>
      </c>
      <c r="F18" s="14" t="s">
        <v>102</v>
      </c>
      <c r="G18" s="145"/>
      <c r="H18" s="146" t="s">
        <v>96</v>
      </c>
      <c r="I18" s="105"/>
      <c r="J18" s="17" t="s">
        <v>96</v>
      </c>
      <c r="K18" s="18"/>
      <c r="L18" s="87"/>
    </row>
    <row r="19" spans="3:12" ht="29.25" customHeight="1">
      <c r="C19" s="85"/>
      <c r="D19" s="86"/>
      <c r="E19" s="126" t="s">
        <v>86</v>
      </c>
      <c r="F19" s="14" t="s">
        <v>103</v>
      </c>
      <c r="G19" s="147"/>
      <c r="H19" s="126" t="s">
        <v>96</v>
      </c>
      <c r="I19" s="106"/>
      <c r="J19" s="15" t="s">
        <v>96</v>
      </c>
      <c r="K19" s="13"/>
      <c r="L19" s="87"/>
    </row>
    <row r="20" spans="3:12" ht="29.25" customHeight="1">
      <c r="C20" s="85"/>
      <c r="D20" s="86"/>
      <c r="E20" s="126" t="s">
        <v>104</v>
      </c>
      <c r="F20" s="14" t="s">
        <v>105</v>
      </c>
      <c r="G20" s="134">
        <f aca="true" t="shared" si="0" ref="G20:G29">SUM(J20:K20)</f>
        <v>0</v>
      </c>
      <c r="H20" s="130"/>
      <c r="I20" s="107"/>
      <c r="J20" s="108">
        <f>SUM(J21:J30)</f>
        <v>0</v>
      </c>
      <c r="K20" s="19"/>
      <c r="L20" s="87"/>
    </row>
    <row r="21" spans="3:12" ht="21" customHeight="1">
      <c r="C21" s="85"/>
      <c r="D21" s="86"/>
      <c r="E21" s="126" t="s">
        <v>106</v>
      </c>
      <c r="F21" s="109" t="s">
        <v>107</v>
      </c>
      <c r="G21" s="134">
        <f t="shared" si="0"/>
        <v>0</v>
      </c>
      <c r="H21" s="130"/>
      <c r="I21" s="107"/>
      <c r="J21" s="110"/>
      <c r="K21" s="19"/>
      <c r="L21" s="87"/>
    </row>
    <row r="22" spans="3:12" ht="21" customHeight="1">
      <c r="C22" s="85"/>
      <c r="D22" s="86"/>
      <c r="E22" s="126" t="s">
        <v>108</v>
      </c>
      <c r="F22" s="109" t="s">
        <v>109</v>
      </c>
      <c r="G22" s="134">
        <f t="shared" si="0"/>
        <v>0</v>
      </c>
      <c r="H22" s="130"/>
      <c r="I22" s="107"/>
      <c r="J22" s="110"/>
      <c r="K22" s="19"/>
      <c r="L22" s="87"/>
    </row>
    <row r="23" spans="3:12" ht="21" customHeight="1">
      <c r="C23" s="85"/>
      <c r="D23" s="86"/>
      <c r="E23" s="126" t="s">
        <v>110</v>
      </c>
      <c r="F23" s="109" t="s">
        <v>111</v>
      </c>
      <c r="G23" s="134">
        <f t="shared" si="0"/>
        <v>0</v>
      </c>
      <c r="H23" s="130"/>
      <c r="I23" s="107"/>
      <c r="J23" s="110"/>
      <c r="K23" s="19"/>
      <c r="L23" s="87"/>
    </row>
    <row r="24" spans="3:12" ht="21" customHeight="1">
      <c r="C24" s="85"/>
      <c r="D24" s="86"/>
      <c r="E24" s="126" t="s">
        <v>112</v>
      </c>
      <c r="F24" s="109" t="s">
        <v>113</v>
      </c>
      <c r="G24" s="134">
        <f t="shared" si="0"/>
        <v>0</v>
      </c>
      <c r="H24" s="130"/>
      <c r="I24" s="107"/>
      <c r="J24" s="110"/>
      <c r="K24" s="19"/>
      <c r="L24" s="87"/>
    </row>
    <row r="25" spans="3:12" ht="21" customHeight="1">
      <c r="C25" s="85"/>
      <c r="D25" s="86"/>
      <c r="E25" s="126" t="s">
        <v>114</v>
      </c>
      <c r="F25" s="109" t="s">
        <v>115</v>
      </c>
      <c r="G25" s="134">
        <f t="shared" si="0"/>
        <v>0</v>
      </c>
      <c r="H25" s="130"/>
      <c r="I25" s="107"/>
      <c r="J25" s="110"/>
      <c r="K25" s="19"/>
      <c r="L25" s="87"/>
    </row>
    <row r="26" spans="3:12" ht="21" customHeight="1">
      <c r="C26" s="85"/>
      <c r="D26" s="86"/>
      <c r="E26" s="126" t="s">
        <v>116</v>
      </c>
      <c r="F26" s="109" t="s">
        <v>117</v>
      </c>
      <c r="G26" s="134">
        <f t="shared" si="0"/>
        <v>0</v>
      </c>
      <c r="H26" s="130"/>
      <c r="I26" s="107"/>
      <c r="J26" s="110"/>
      <c r="K26" s="19"/>
      <c r="L26" s="87"/>
    </row>
    <row r="27" spans="3:12" ht="21" customHeight="1">
      <c r="C27" s="85"/>
      <c r="D27" s="86"/>
      <c r="E27" s="126" t="s">
        <v>118</v>
      </c>
      <c r="F27" s="109" t="s">
        <v>119</v>
      </c>
      <c r="G27" s="134">
        <f t="shared" si="0"/>
        <v>0</v>
      </c>
      <c r="H27" s="130"/>
      <c r="I27" s="107"/>
      <c r="J27" s="110"/>
      <c r="K27" s="19"/>
      <c r="L27" s="87"/>
    </row>
    <row r="28" spans="3:12" ht="21" customHeight="1">
      <c r="C28" s="85"/>
      <c r="D28" s="86"/>
      <c r="E28" s="126" t="s">
        <v>120</v>
      </c>
      <c r="F28" s="109" t="s">
        <v>121</v>
      </c>
      <c r="G28" s="134">
        <f t="shared" si="0"/>
        <v>0</v>
      </c>
      <c r="H28" s="130"/>
      <c r="I28" s="107"/>
      <c r="J28" s="110"/>
      <c r="K28" s="19"/>
      <c r="L28" s="87"/>
    </row>
    <row r="29" spans="3:15" ht="21" customHeight="1">
      <c r="C29" s="85"/>
      <c r="D29" s="86"/>
      <c r="E29" s="126" t="s">
        <v>122</v>
      </c>
      <c r="F29" s="148"/>
      <c r="G29" s="134">
        <f t="shared" si="0"/>
        <v>0</v>
      </c>
      <c r="H29" s="130"/>
      <c r="I29" s="107"/>
      <c r="J29" s="110"/>
      <c r="K29" s="19"/>
      <c r="L29" s="87"/>
      <c r="N29" s="12"/>
      <c r="O29" s="12"/>
    </row>
    <row r="30" spans="3:15" ht="15" customHeight="1">
      <c r="C30" s="85"/>
      <c r="D30" s="86"/>
      <c r="E30" s="149"/>
      <c r="F30" s="136" t="s">
        <v>123</v>
      </c>
      <c r="G30" s="137"/>
      <c r="H30" s="137"/>
      <c r="I30" s="117"/>
      <c r="J30" s="118"/>
      <c r="K30" s="117"/>
      <c r="L30" s="87"/>
      <c r="N30" s="12"/>
      <c r="O30" s="12"/>
    </row>
    <row r="31" spans="3:12" ht="29.25" customHeight="1">
      <c r="C31" s="85"/>
      <c r="D31" s="86"/>
      <c r="E31" s="126" t="s">
        <v>124</v>
      </c>
      <c r="F31" s="127" t="s">
        <v>125</v>
      </c>
      <c r="G31" s="134">
        <f aca="true" t="shared" si="1" ref="G31:G38">SUM(J31:K31)</f>
        <v>0</v>
      </c>
      <c r="H31" s="130"/>
      <c r="I31" s="107"/>
      <c r="J31" s="110"/>
      <c r="K31" s="19"/>
      <c r="L31" s="87"/>
    </row>
    <row r="32" spans="3:12" ht="29.25" customHeight="1">
      <c r="C32" s="85"/>
      <c r="D32" s="86"/>
      <c r="E32" s="126" t="s">
        <v>126</v>
      </c>
      <c r="F32" s="21" t="s">
        <v>127</v>
      </c>
      <c r="G32" s="134">
        <f t="shared" si="1"/>
        <v>0</v>
      </c>
      <c r="H32" s="130"/>
      <c r="I32" s="111"/>
      <c r="J32" s="110"/>
      <c r="K32" s="19"/>
      <c r="L32" s="87"/>
    </row>
    <row r="33" spans="3:12" ht="29.25" customHeight="1">
      <c r="C33" s="85"/>
      <c r="D33" s="86"/>
      <c r="E33" s="126" t="s">
        <v>128</v>
      </c>
      <c r="F33" s="21" t="s">
        <v>129</v>
      </c>
      <c r="G33" s="134">
        <f t="shared" si="1"/>
        <v>0</v>
      </c>
      <c r="H33" s="130"/>
      <c r="I33" s="111"/>
      <c r="J33" s="110"/>
      <c r="K33" s="19"/>
      <c r="L33" s="87"/>
    </row>
    <row r="34" spans="3:12" ht="29.25" customHeight="1">
      <c r="C34" s="85"/>
      <c r="D34" s="86"/>
      <c r="E34" s="126" t="s">
        <v>130</v>
      </c>
      <c r="F34" s="21" t="s">
        <v>131</v>
      </c>
      <c r="G34" s="134">
        <f t="shared" si="1"/>
        <v>0</v>
      </c>
      <c r="H34" s="130"/>
      <c r="I34" s="111"/>
      <c r="J34" s="110"/>
      <c r="K34" s="19"/>
      <c r="L34" s="87"/>
    </row>
    <row r="35" spans="3:12" ht="29.25" customHeight="1">
      <c r="C35" s="85"/>
      <c r="D35" s="86"/>
      <c r="E35" s="126" t="s">
        <v>132</v>
      </c>
      <c r="F35" s="21" t="s">
        <v>133</v>
      </c>
      <c r="G35" s="134">
        <f t="shared" si="1"/>
        <v>0</v>
      </c>
      <c r="H35" s="130"/>
      <c r="I35" s="111"/>
      <c r="J35" s="110"/>
      <c r="K35" s="19"/>
      <c r="L35" s="87"/>
    </row>
    <row r="36" spans="3:12" ht="29.25" customHeight="1">
      <c r="C36" s="85"/>
      <c r="D36" s="86"/>
      <c r="E36" s="126" t="s">
        <v>134</v>
      </c>
      <c r="F36" s="21" t="s">
        <v>135</v>
      </c>
      <c r="G36" s="134">
        <f t="shared" si="1"/>
        <v>0</v>
      </c>
      <c r="H36" s="130"/>
      <c r="I36" s="111"/>
      <c r="J36" s="110"/>
      <c r="K36" s="19"/>
      <c r="L36" s="87"/>
    </row>
    <row r="37" spans="3:12" ht="29.25" customHeight="1">
      <c r="C37" s="85"/>
      <c r="D37" s="86"/>
      <c r="E37" s="126" t="s">
        <v>136</v>
      </c>
      <c r="F37" s="21" t="s">
        <v>137</v>
      </c>
      <c r="G37" s="134">
        <f t="shared" si="1"/>
        <v>0</v>
      </c>
      <c r="H37" s="130"/>
      <c r="I37" s="111"/>
      <c r="J37" s="110"/>
      <c r="K37" s="19"/>
      <c r="L37" s="87"/>
    </row>
    <row r="38" spans="3:12" ht="29.25" customHeight="1">
      <c r="C38" s="85"/>
      <c r="D38" s="86"/>
      <c r="E38" s="126" t="s">
        <v>138</v>
      </c>
      <c r="F38" s="21" t="s">
        <v>139</v>
      </c>
      <c r="G38" s="134">
        <f t="shared" si="1"/>
        <v>0</v>
      </c>
      <c r="H38" s="130"/>
      <c r="I38" s="111"/>
      <c r="J38" s="110"/>
      <c r="K38" s="19"/>
      <c r="L38" s="87"/>
    </row>
    <row r="39" spans="3:12" ht="29.25" customHeight="1">
      <c r="C39" s="85"/>
      <c r="D39" s="86"/>
      <c r="E39" s="126" t="s">
        <v>140</v>
      </c>
      <c r="F39" s="150" t="s">
        <v>141</v>
      </c>
      <c r="G39" s="134">
        <f>G40+G42+G43+G47+G48</f>
        <v>0</v>
      </c>
      <c r="H39" s="130"/>
      <c r="I39" s="111"/>
      <c r="J39" s="112">
        <f>J40+J42+J43+J47+J48</f>
        <v>0</v>
      </c>
      <c r="K39" s="19"/>
      <c r="L39" s="87"/>
    </row>
    <row r="40" spans="3:12" ht="29.25" customHeight="1">
      <c r="C40" s="85"/>
      <c r="D40" s="86"/>
      <c r="E40" s="126" t="s">
        <v>142</v>
      </c>
      <c r="F40" s="131" t="s">
        <v>143</v>
      </c>
      <c r="G40" s="134">
        <f>SUM(J40:K40)</f>
        <v>0</v>
      </c>
      <c r="H40" s="130"/>
      <c r="I40" s="111"/>
      <c r="J40" s="110"/>
      <c r="K40" s="19"/>
      <c r="L40" s="87"/>
    </row>
    <row r="41" spans="3:12" ht="29.25" customHeight="1">
      <c r="C41" s="85"/>
      <c r="D41" s="86"/>
      <c r="E41" s="126" t="s">
        <v>144</v>
      </c>
      <c r="F41" s="131" t="s">
        <v>145</v>
      </c>
      <c r="G41" s="134">
        <f>SUM(J41:K41)</f>
        <v>0</v>
      </c>
      <c r="H41" s="130"/>
      <c r="I41" s="111"/>
      <c r="J41" s="110"/>
      <c r="K41" s="19"/>
      <c r="L41" s="87"/>
    </row>
    <row r="42" spans="3:12" ht="29.25" customHeight="1">
      <c r="C42" s="85"/>
      <c r="D42" s="86"/>
      <c r="E42" s="126" t="s">
        <v>146</v>
      </c>
      <c r="F42" s="131" t="s">
        <v>147</v>
      </c>
      <c r="G42" s="134">
        <f>SUM(J42:K42)</f>
        <v>0</v>
      </c>
      <c r="H42" s="130"/>
      <c r="I42" s="111"/>
      <c r="J42" s="110"/>
      <c r="K42" s="19"/>
      <c r="L42" s="87"/>
    </row>
    <row r="43" spans="3:12" ht="29.25" customHeight="1">
      <c r="C43" s="85"/>
      <c r="D43" s="86"/>
      <c r="E43" s="126" t="s">
        <v>148</v>
      </c>
      <c r="F43" s="150" t="s">
        <v>149</v>
      </c>
      <c r="G43" s="134">
        <f>SUM(G44:G46)</f>
        <v>0</v>
      </c>
      <c r="H43" s="130"/>
      <c r="I43" s="111"/>
      <c r="J43" s="112">
        <f>SUM(J44:J46)</f>
        <v>0</v>
      </c>
      <c r="K43" s="19"/>
      <c r="L43" s="87"/>
    </row>
    <row r="44" spans="3:12" ht="29.25" customHeight="1">
      <c r="C44" s="85"/>
      <c r="D44" s="86"/>
      <c r="E44" s="126" t="s">
        <v>150</v>
      </c>
      <c r="F44" s="131" t="s">
        <v>151</v>
      </c>
      <c r="G44" s="134">
        <f aca="true" t="shared" si="2" ref="G44:G52">SUM(J44:K44)</f>
        <v>0</v>
      </c>
      <c r="H44" s="130"/>
      <c r="I44" s="111"/>
      <c r="J44" s="110"/>
      <c r="K44" s="19"/>
      <c r="L44" s="87"/>
    </row>
    <row r="45" spans="3:12" ht="29.25" customHeight="1">
      <c r="C45" s="85"/>
      <c r="D45" s="86"/>
      <c r="E45" s="126" t="s">
        <v>152</v>
      </c>
      <c r="F45" s="131" t="s">
        <v>153</v>
      </c>
      <c r="G45" s="134">
        <f t="shared" si="2"/>
        <v>0</v>
      </c>
      <c r="H45" s="130"/>
      <c r="I45" s="111"/>
      <c r="J45" s="110"/>
      <c r="K45" s="19"/>
      <c r="L45" s="87"/>
    </row>
    <row r="46" spans="3:12" ht="29.25" customHeight="1">
      <c r="C46" s="85"/>
      <c r="D46" s="86"/>
      <c r="E46" s="126" t="s">
        <v>154</v>
      </c>
      <c r="F46" s="131" t="s">
        <v>155</v>
      </c>
      <c r="G46" s="134">
        <f t="shared" si="2"/>
        <v>0</v>
      </c>
      <c r="H46" s="130"/>
      <c r="I46" s="111"/>
      <c r="J46" s="110"/>
      <c r="K46" s="19"/>
      <c r="L46" s="87"/>
    </row>
    <row r="47" spans="3:12" ht="29.25" customHeight="1">
      <c r="C47" s="85"/>
      <c r="D47" s="86"/>
      <c r="E47" s="126" t="s">
        <v>156</v>
      </c>
      <c r="F47" s="127" t="s">
        <v>157</v>
      </c>
      <c r="G47" s="134">
        <f t="shared" si="2"/>
        <v>0</v>
      </c>
      <c r="H47" s="130"/>
      <c r="I47" s="111"/>
      <c r="J47" s="110"/>
      <c r="K47" s="19"/>
      <c r="L47" s="87"/>
    </row>
    <row r="48" spans="3:12" ht="29.25" customHeight="1">
      <c r="C48" s="85"/>
      <c r="D48" s="86"/>
      <c r="E48" s="126" t="s">
        <v>158</v>
      </c>
      <c r="F48" s="127" t="s">
        <v>159</v>
      </c>
      <c r="G48" s="134">
        <f t="shared" si="2"/>
        <v>0</v>
      </c>
      <c r="H48" s="130"/>
      <c r="I48" s="111"/>
      <c r="J48" s="110"/>
      <c r="K48" s="19"/>
      <c r="L48" s="87"/>
    </row>
    <row r="49" spans="3:12" ht="29.25" customHeight="1">
      <c r="C49" s="85"/>
      <c r="D49" s="86"/>
      <c r="E49" s="126" t="s">
        <v>160</v>
      </c>
      <c r="F49" s="127" t="s">
        <v>161</v>
      </c>
      <c r="G49" s="134">
        <f t="shared" si="2"/>
        <v>0</v>
      </c>
      <c r="H49" s="130"/>
      <c r="I49" s="111"/>
      <c r="J49" s="110"/>
      <c r="K49" s="19"/>
      <c r="L49" s="87"/>
    </row>
    <row r="50" spans="3:12" ht="29.25" customHeight="1">
      <c r="C50" s="85"/>
      <c r="D50" s="86"/>
      <c r="E50" s="126" t="s">
        <v>162</v>
      </c>
      <c r="F50" s="127" t="s">
        <v>163</v>
      </c>
      <c r="G50" s="134">
        <f t="shared" si="2"/>
        <v>0</v>
      </c>
      <c r="H50" s="130"/>
      <c r="I50" s="111"/>
      <c r="J50" s="110"/>
      <c r="K50" s="19"/>
      <c r="L50" s="87"/>
    </row>
    <row r="51" spans="3:12" ht="29.25" customHeight="1">
      <c r="C51" s="85"/>
      <c r="D51" s="86"/>
      <c r="E51" s="126" t="s">
        <v>164</v>
      </c>
      <c r="F51" s="127" t="s">
        <v>165</v>
      </c>
      <c r="G51" s="134">
        <f t="shared" si="2"/>
        <v>0</v>
      </c>
      <c r="H51" s="130"/>
      <c r="I51" s="111"/>
      <c r="J51" s="110"/>
      <c r="K51" s="19"/>
      <c r="L51" s="87"/>
    </row>
    <row r="52" spans="3:12" ht="29.25" customHeight="1" thickBot="1">
      <c r="C52" s="85"/>
      <c r="D52" s="86"/>
      <c r="E52" s="126" t="s">
        <v>166</v>
      </c>
      <c r="F52" s="127" t="s">
        <v>167</v>
      </c>
      <c r="G52" s="134">
        <f t="shared" si="2"/>
        <v>0</v>
      </c>
      <c r="H52" s="130"/>
      <c r="I52" s="111"/>
      <c r="J52" s="113"/>
      <c r="K52" s="19"/>
      <c r="L52" s="87"/>
    </row>
    <row r="53" spans="3:12" ht="11.25">
      <c r="C53" s="85"/>
      <c r="D53" s="96"/>
      <c r="E53" s="97"/>
      <c r="F53" s="98"/>
      <c r="G53" s="94"/>
      <c r="H53" s="94"/>
      <c r="I53" s="114"/>
      <c r="J53" s="119" t="s">
        <v>168</v>
      </c>
      <c r="K53" s="94"/>
      <c r="L53" s="95"/>
    </row>
    <row r="54" spans="3:11" ht="11.25">
      <c r="C54" s="85"/>
      <c r="D54" s="85"/>
      <c r="E54" s="85"/>
      <c r="F54" s="99"/>
      <c r="G54" s="12"/>
      <c r="I54" s="12"/>
      <c r="J54" s="12"/>
      <c r="K54" s="12"/>
    </row>
  </sheetData>
  <mergeCells count="1">
    <mergeCell ref="E10:G10"/>
  </mergeCells>
  <dataValidations count="4">
    <dataValidation type="decimal" allowBlank="1" showInputMessage="1" showErrorMessage="1" sqref="J20">
      <formula1>-999999999999</formula1>
      <formula2>999999999999</formula2>
    </dataValidation>
    <dataValidation type="decimal" allowBlank="1" showInputMessage="1" showErrorMessage="1" sqref="G18 J21:J52 G20:I52 I18">
      <formula1>-99999999999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K20:K29">
      <formula1>0</formula1>
      <formula2>999999999999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8:AB21"/>
  <sheetViews>
    <sheetView zoomScaleSheetLayoutView="75" workbookViewId="0" topLeftCell="C7">
      <selection activeCell="G14" sqref="G14"/>
    </sheetView>
  </sheetViews>
  <sheetFormatPr defaultColWidth="9.140625" defaultRowHeight="12.75"/>
  <cols>
    <col min="1" max="2" width="9.140625" style="20" hidden="1" customWidth="1"/>
    <col min="3" max="4" width="3.7109375" style="20" customWidth="1"/>
    <col min="5" max="5" width="6.8515625" style="20" customWidth="1"/>
    <col min="6" max="6" width="50.7109375" style="20" customWidth="1"/>
    <col min="7" max="7" width="40.7109375" style="20" customWidth="1"/>
    <col min="8" max="8" width="3.7109375" style="20" customWidth="1"/>
    <col min="9" max="16384" width="9.140625" style="2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1"/>
      <c r="E8" s="72"/>
      <c r="F8" s="72"/>
      <c r="G8" s="72"/>
      <c r="H8" s="73"/>
    </row>
    <row r="9" spans="4:28" ht="12.75" customHeight="1">
      <c r="D9" s="74"/>
      <c r="E9" s="75"/>
      <c r="F9" s="100" t="s">
        <v>52</v>
      </c>
      <c r="G9" s="75"/>
      <c r="H9" s="77"/>
      <c r="I9" s="78"/>
      <c r="J9" s="78"/>
      <c r="K9" s="78"/>
      <c r="L9" s="78"/>
      <c r="M9" s="78"/>
      <c r="N9" s="78"/>
      <c r="O9" s="78"/>
      <c r="P9" s="78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</row>
    <row r="10" spans="3:24" ht="36" customHeight="1">
      <c r="C10" s="80"/>
      <c r="D10" s="81"/>
      <c r="E10" s="194" t="s">
        <v>169</v>
      </c>
      <c r="F10" s="195"/>
      <c r="G10" s="196"/>
      <c r="H10" s="82"/>
      <c r="I10" s="83"/>
      <c r="J10" s="83"/>
      <c r="K10" s="83"/>
      <c r="L10" s="83"/>
      <c r="M10" s="83"/>
      <c r="N10" s="83"/>
      <c r="O10" s="83"/>
      <c r="P10" s="83"/>
      <c r="Q10" s="84"/>
      <c r="R10" s="84"/>
      <c r="S10" s="84"/>
      <c r="T10" s="84"/>
      <c r="U10" s="84"/>
      <c r="V10" s="84"/>
      <c r="W10" s="84"/>
      <c r="X10" s="84"/>
    </row>
    <row r="11" spans="3:24" ht="12.75" customHeight="1">
      <c r="C11" s="80"/>
      <c r="D11" s="81"/>
      <c r="E11" s="75"/>
      <c r="F11" s="75"/>
      <c r="G11" s="75"/>
      <c r="H11" s="77"/>
      <c r="I11" s="78"/>
      <c r="J11" s="78"/>
      <c r="K11" s="78"/>
      <c r="L11" s="78"/>
      <c r="M11" s="78"/>
      <c r="N11" s="78"/>
      <c r="O11" s="78"/>
      <c r="P11" s="78"/>
      <c r="Q11" s="84"/>
      <c r="R11" s="84"/>
      <c r="S11" s="84"/>
      <c r="T11" s="84"/>
      <c r="U11" s="84"/>
      <c r="V11" s="84"/>
      <c r="W11" s="84"/>
      <c r="X11" s="84"/>
    </row>
    <row r="12" spans="3:24" ht="30" customHeight="1">
      <c r="C12" s="80"/>
      <c r="D12" s="81"/>
      <c r="E12" s="125" t="s">
        <v>54</v>
      </c>
      <c r="F12" s="125" t="s">
        <v>55</v>
      </c>
      <c r="G12" s="125" t="s">
        <v>57</v>
      </c>
      <c r="H12" s="121"/>
      <c r="I12" s="78"/>
      <c r="J12" s="78"/>
      <c r="K12" s="78"/>
      <c r="L12" s="78"/>
      <c r="M12" s="78"/>
      <c r="N12" s="78"/>
      <c r="O12" s="78"/>
      <c r="P12" s="78"/>
      <c r="Q12" s="84"/>
      <c r="R12" s="84"/>
      <c r="S12" s="84"/>
      <c r="T12" s="84"/>
      <c r="U12" s="84"/>
      <c r="V12" s="84"/>
      <c r="W12" s="84"/>
      <c r="X12" s="84"/>
    </row>
    <row r="13" spans="3:24" ht="12" customHeight="1">
      <c r="C13" s="80"/>
      <c r="D13" s="81"/>
      <c r="E13" s="125">
        <v>1</v>
      </c>
      <c r="F13" s="125">
        <f>E13+1</f>
        <v>2</v>
      </c>
      <c r="G13" s="125">
        <f>F13+1</f>
        <v>3</v>
      </c>
      <c r="H13" s="121"/>
      <c r="I13" s="78"/>
      <c r="J13" s="78"/>
      <c r="K13" s="78"/>
      <c r="L13" s="78"/>
      <c r="M13" s="78"/>
      <c r="N13" s="78"/>
      <c r="O13" s="78"/>
      <c r="P13" s="78"/>
      <c r="Q13" s="84"/>
      <c r="R13" s="84"/>
      <c r="S13" s="84"/>
      <c r="T13" s="84"/>
      <c r="U13" s="84"/>
      <c r="V13" s="84"/>
      <c r="W13" s="84"/>
      <c r="X13" s="84"/>
    </row>
    <row r="14" spans="3:8" ht="36" customHeight="1">
      <c r="C14" s="85"/>
      <c r="D14" s="86"/>
      <c r="E14" s="141">
        <v>1</v>
      </c>
      <c r="F14" s="132" t="s">
        <v>170</v>
      </c>
      <c r="G14" s="138">
        <v>2</v>
      </c>
      <c r="H14" s="123"/>
    </row>
    <row r="15" spans="3:8" ht="36" customHeight="1">
      <c r="C15" s="85"/>
      <c r="D15" s="86"/>
      <c r="E15" s="141">
        <v>2</v>
      </c>
      <c r="F15" s="132" t="s">
        <v>171</v>
      </c>
      <c r="G15" s="138">
        <v>2</v>
      </c>
      <c r="H15" s="123"/>
    </row>
    <row r="16" spans="3:8" ht="36" customHeight="1">
      <c r="C16" s="85"/>
      <c r="D16" s="86"/>
      <c r="E16" s="141">
        <v>3</v>
      </c>
      <c r="F16" s="14" t="s">
        <v>172</v>
      </c>
      <c r="G16" s="138">
        <v>2</v>
      </c>
      <c r="H16" s="123"/>
    </row>
    <row r="17" spans="3:8" ht="36" customHeight="1">
      <c r="C17" s="85"/>
      <c r="D17" s="86"/>
      <c r="E17" s="141">
        <v>4</v>
      </c>
      <c r="F17" s="14" t="s">
        <v>173</v>
      </c>
      <c r="G17" s="138">
        <v>0</v>
      </c>
      <c r="H17" s="123"/>
    </row>
    <row r="18" spans="3:8" ht="36" customHeight="1">
      <c r="C18" s="85"/>
      <c r="D18" s="86"/>
      <c r="E18" s="141">
        <v>5</v>
      </c>
      <c r="F18" s="14" t="s">
        <v>174</v>
      </c>
      <c r="G18" s="130"/>
      <c r="H18" s="123"/>
    </row>
    <row r="19" spans="3:8" ht="36" customHeight="1">
      <c r="C19" s="85"/>
      <c r="D19" s="86"/>
      <c r="E19" s="141">
        <v>6</v>
      </c>
      <c r="F19" s="132" t="s">
        <v>175</v>
      </c>
      <c r="G19" s="138">
        <v>2</v>
      </c>
      <c r="H19" s="123"/>
    </row>
    <row r="20" spans="3:8" ht="11.25">
      <c r="C20" s="85"/>
      <c r="D20" s="96"/>
      <c r="E20" s="97"/>
      <c r="F20" s="98"/>
      <c r="G20" s="94"/>
      <c r="H20" s="95"/>
    </row>
    <row r="21" spans="3:7" ht="11.25">
      <c r="C21" s="85"/>
      <c r="D21" s="85"/>
      <c r="E21" s="85"/>
      <c r="F21" s="99"/>
      <c r="G21" s="12"/>
    </row>
  </sheetData>
  <mergeCells count="1">
    <mergeCell ref="E10:G10"/>
  </mergeCells>
  <dataValidations count="2">
    <dataValidation type="whole" allowBlank="1" showInputMessage="1" showErrorMessage="1" sqref="G14:G17 G19">
      <formula1>-99999999</formula1>
      <formula2>999999999</formula2>
    </dataValidation>
    <dataValidation type="decimal" allowBlank="1" showInputMessage="1" showErrorMessage="1" sqref="G18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D66"/>
  <sheetViews>
    <sheetView tabSelected="1" view="pageBreakPreview" zoomScaleSheetLayoutView="100" workbookViewId="0" topLeftCell="C35">
      <selection activeCell="I33" sqref="I33"/>
    </sheetView>
  </sheetViews>
  <sheetFormatPr defaultColWidth="9.140625" defaultRowHeight="12.75"/>
  <cols>
    <col min="1" max="2" width="2.7109375" style="20" hidden="1" customWidth="1"/>
    <col min="3" max="4" width="2.7109375" style="20" customWidth="1"/>
    <col min="5" max="5" width="6.8515625" style="20" customWidth="1"/>
    <col min="6" max="6" width="50.7109375" style="20" customWidth="1"/>
    <col min="7" max="7" width="28.57421875" style="20" customWidth="1"/>
    <col min="8" max="8" width="15.7109375" style="20" customWidth="1"/>
    <col min="9" max="9" width="40.7109375" style="20" customWidth="1"/>
    <col min="10" max="10" width="4.8515625" style="20" customWidth="1"/>
    <col min="11" max="11" width="2.7109375" style="20" customWidth="1"/>
    <col min="12" max="16384" width="9.140625" style="20" customWidth="1"/>
  </cols>
  <sheetData>
    <row r="1" ht="11.25"/>
    <row r="2" spans="4:10" ht="5.25" customHeight="1">
      <c r="D2" s="71"/>
      <c r="E2" s="72"/>
      <c r="F2" s="72"/>
      <c r="G2" s="72"/>
      <c r="H2" s="72"/>
      <c r="I2" s="72"/>
      <c r="J2" s="73"/>
    </row>
    <row r="3" spans="4:30" ht="7.5" customHeight="1">
      <c r="D3" s="74"/>
      <c r="E3" s="75"/>
      <c r="F3" s="100" t="s">
        <v>52</v>
      </c>
      <c r="G3" s="100"/>
      <c r="H3" s="100"/>
      <c r="I3" s="75"/>
      <c r="J3" s="77"/>
      <c r="K3" s="78"/>
      <c r="L3" s="78"/>
      <c r="M3" s="78"/>
      <c r="N3" s="78"/>
      <c r="O3" s="78"/>
      <c r="P3" s="78"/>
      <c r="Q3" s="78"/>
      <c r="R3" s="78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</row>
    <row r="4" spans="3:26" ht="20.25" customHeight="1">
      <c r="C4" s="80"/>
      <c r="D4" s="81"/>
      <c r="E4" s="194" t="s">
        <v>176</v>
      </c>
      <c r="F4" s="195"/>
      <c r="G4" s="195"/>
      <c r="H4" s="195"/>
      <c r="I4" s="196"/>
      <c r="J4" s="82"/>
      <c r="K4" s="83"/>
      <c r="L4" s="83"/>
      <c r="M4" s="83"/>
      <c r="N4" s="83"/>
      <c r="O4" s="83"/>
      <c r="P4" s="83"/>
      <c r="Q4" s="83"/>
      <c r="R4" s="83"/>
      <c r="S4" s="84"/>
      <c r="T4" s="84"/>
      <c r="U4" s="84"/>
      <c r="V4" s="84"/>
      <c r="W4" s="84"/>
      <c r="X4" s="84"/>
      <c r="Y4" s="84"/>
      <c r="Z4" s="84"/>
    </row>
    <row r="5" spans="3:26" ht="11.25">
      <c r="C5" s="80"/>
      <c r="D5" s="81"/>
      <c r="E5" s="75"/>
      <c r="F5" s="75"/>
      <c r="G5" s="75"/>
      <c r="H5" s="75"/>
      <c r="I5" s="75"/>
      <c r="J5" s="77"/>
      <c r="K5" s="78"/>
      <c r="L5" s="78"/>
      <c r="M5" s="78"/>
      <c r="N5" s="78"/>
      <c r="O5" s="78"/>
      <c r="P5" s="78"/>
      <c r="Q5" s="78"/>
      <c r="R5" s="78"/>
      <c r="S5" s="84"/>
      <c r="T5" s="84"/>
      <c r="U5" s="84"/>
      <c r="V5" s="84"/>
      <c r="W5" s="84"/>
      <c r="X5" s="84"/>
      <c r="Y5" s="84"/>
      <c r="Z5" s="84"/>
    </row>
    <row r="6" spans="3:26" ht="22.5">
      <c r="C6" s="80"/>
      <c r="D6" s="81"/>
      <c r="E6" s="124" t="s">
        <v>54</v>
      </c>
      <c r="F6" s="197" t="s">
        <v>55</v>
      </c>
      <c r="G6" s="197"/>
      <c r="H6" s="125" t="s">
        <v>56</v>
      </c>
      <c r="I6" s="125" t="s">
        <v>57</v>
      </c>
      <c r="J6" s="121"/>
      <c r="K6" s="78"/>
      <c r="L6" s="78"/>
      <c r="M6" s="78"/>
      <c r="N6" s="78"/>
      <c r="O6" s="78"/>
      <c r="P6" s="78"/>
      <c r="Q6" s="78"/>
      <c r="R6" s="78"/>
      <c r="S6" s="84"/>
      <c r="T6" s="84"/>
      <c r="U6" s="84"/>
      <c r="V6" s="84"/>
      <c r="W6" s="84"/>
      <c r="X6" s="84"/>
      <c r="Y6" s="84"/>
      <c r="Z6" s="84"/>
    </row>
    <row r="7" spans="3:26" ht="11.25">
      <c r="C7" s="80"/>
      <c r="D7" s="81"/>
      <c r="E7" s="125">
        <v>1</v>
      </c>
      <c r="F7" s="197">
        <f>E7+1</f>
        <v>2</v>
      </c>
      <c r="G7" s="197"/>
      <c r="H7" s="125">
        <f>F7+1</f>
        <v>3</v>
      </c>
      <c r="I7" s="125">
        <f>H7+1</f>
        <v>4</v>
      </c>
      <c r="J7" s="121"/>
      <c r="K7" s="78"/>
      <c r="L7" s="78"/>
      <c r="M7" s="78"/>
      <c r="N7" s="78"/>
      <c r="O7" s="78"/>
      <c r="P7" s="78"/>
      <c r="Q7" s="78"/>
      <c r="R7" s="78"/>
      <c r="S7" s="84"/>
      <c r="T7" s="84"/>
      <c r="U7" s="84"/>
      <c r="V7" s="84"/>
      <c r="W7" s="84"/>
      <c r="X7" s="84"/>
      <c r="Y7" s="84"/>
      <c r="Z7" s="84"/>
    </row>
    <row r="8" spans="3:10" ht="11.25">
      <c r="C8" s="85"/>
      <c r="D8" s="86"/>
      <c r="E8" s="126">
        <v>1</v>
      </c>
      <c r="F8" s="198" t="s">
        <v>177</v>
      </c>
      <c r="G8" s="198"/>
      <c r="H8" s="128" t="s">
        <v>178</v>
      </c>
      <c r="I8" s="129" t="s">
        <v>274</v>
      </c>
      <c r="J8" s="122"/>
    </row>
    <row r="9" spans="3:10" ht="11.25">
      <c r="C9" s="85"/>
      <c r="D9" s="86"/>
      <c r="E9" s="126">
        <v>2</v>
      </c>
      <c r="F9" s="198" t="s">
        <v>179</v>
      </c>
      <c r="G9" s="198"/>
      <c r="H9" s="128" t="s">
        <v>180</v>
      </c>
      <c r="I9" s="130">
        <f>105203.58-672.5</f>
        <v>104531.08</v>
      </c>
      <c r="J9" s="123"/>
    </row>
    <row r="10" spans="3:10" ht="11.25">
      <c r="C10" s="85"/>
      <c r="D10" s="86"/>
      <c r="E10" s="126">
        <v>3</v>
      </c>
      <c r="F10" s="198" t="s">
        <v>264</v>
      </c>
      <c r="G10" s="198"/>
      <c r="H10" s="128" t="s">
        <v>180</v>
      </c>
      <c r="I10" s="130">
        <f>I11+I21+I23+I24+I25+I27+I30+I33+I34+I41</f>
        <v>104211.42811</v>
      </c>
      <c r="J10" s="123"/>
    </row>
    <row r="11" spans="3:10" ht="11.25">
      <c r="C11" s="85"/>
      <c r="D11" s="86"/>
      <c r="E11" s="126" t="s">
        <v>181</v>
      </c>
      <c r="F11" s="199" t="s">
        <v>182</v>
      </c>
      <c r="G11" s="199"/>
      <c r="H11" s="128" t="s">
        <v>180</v>
      </c>
      <c r="I11" s="130">
        <v>92391.25</v>
      </c>
      <c r="J11" s="123"/>
    </row>
    <row r="12" spans="3:10" ht="11.25">
      <c r="C12" s="85"/>
      <c r="D12" s="86"/>
      <c r="E12" s="126" t="s">
        <v>183</v>
      </c>
      <c r="F12" s="199" t="s">
        <v>184</v>
      </c>
      <c r="G12" s="199"/>
      <c r="H12" s="128" t="s">
        <v>180</v>
      </c>
      <c r="I12" s="130"/>
      <c r="J12" s="123"/>
    </row>
    <row r="13" spans="3:10" ht="11.25">
      <c r="C13" s="85"/>
      <c r="D13" s="86"/>
      <c r="E13" s="200" t="s">
        <v>185</v>
      </c>
      <c r="F13" s="201"/>
      <c r="G13" s="14" t="s">
        <v>186</v>
      </c>
      <c r="H13" s="128" t="s">
        <v>180</v>
      </c>
      <c r="I13" s="130"/>
      <c r="J13" s="123"/>
    </row>
    <row r="14" spans="3:10" ht="11.25">
      <c r="C14" s="85"/>
      <c r="D14" s="86"/>
      <c r="E14" s="200"/>
      <c r="F14" s="168"/>
      <c r="G14" s="132" t="s">
        <v>187</v>
      </c>
      <c r="H14" s="133"/>
      <c r="I14" s="130"/>
      <c r="J14" s="123"/>
    </row>
    <row r="15" spans="3:10" ht="22.5">
      <c r="C15" s="85"/>
      <c r="D15" s="86"/>
      <c r="E15" s="200"/>
      <c r="F15" s="168"/>
      <c r="G15" s="14" t="s">
        <v>188</v>
      </c>
      <c r="H15" s="128" t="s">
        <v>180</v>
      </c>
      <c r="I15" s="134">
        <f>IF(I14="",0,IF(I14=0,0,I13/I14))</f>
        <v>0</v>
      </c>
      <c r="J15" s="123"/>
    </row>
    <row r="16" spans="3:10" ht="11.25">
      <c r="C16" s="85"/>
      <c r="D16" s="86"/>
      <c r="E16" s="200"/>
      <c r="F16" s="168"/>
      <c r="G16" s="132" t="s">
        <v>189</v>
      </c>
      <c r="H16" s="128" t="s">
        <v>178</v>
      </c>
      <c r="I16" s="133"/>
      <c r="J16" s="123"/>
    </row>
    <row r="17" spans="3:11" ht="11.25">
      <c r="C17" s="85"/>
      <c r="D17" s="86"/>
      <c r="E17" s="135"/>
      <c r="F17" s="136" t="s">
        <v>190</v>
      </c>
      <c r="G17" s="135"/>
      <c r="H17" s="135"/>
      <c r="I17" s="137"/>
      <c r="J17" s="123"/>
      <c r="K17" s="12"/>
    </row>
    <row r="18" spans="3:10" ht="11.25">
      <c r="C18" s="85"/>
      <c r="D18" s="86"/>
      <c r="E18" s="126" t="s">
        <v>191</v>
      </c>
      <c r="F18" s="199" t="s">
        <v>192</v>
      </c>
      <c r="G18" s="199"/>
      <c r="H18" s="128" t="s">
        <v>180</v>
      </c>
      <c r="I18" s="130">
        <v>0</v>
      </c>
      <c r="J18" s="123"/>
    </row>
    <row r="19" spans="3:10" ht="11.25">
      <c r="C19" s="85"/>
      <c r="D19" s="86"/>
      <c r="E19" s="126" t="s">
        <v>193</v>
      </c>
      <c r="F19" s="169" t="s">
        <v>194</v>
      </c>
      <c r="G19" s="169"/>
      <c r="H19" s="128" t="s">
        <v>195</v>
      </c>
      <c r="I19" s="130">
        <v>0</v>
      </c>
      <c r="J19" s="123"/>
    </row>
    <row r="20" spans="3:10" ht="11.25">
      <c r="C20" s="85"/>
      <c r="D20" s="86"/>
      <c r="E20" s="126" t="s">
        <v>196</v>
      </c>
      <c r="F20" s="169" t="s">
        <v>197</v>
      </c>
      <c r="G20" s="169"/>
      <c r="H20" s="128" t="s">
        <v>198</v>
      </c>
      <c r="I20" s="130">
        <v>0</v>
      </c>
      <c r="J20" s="123"/>
    </row>
    <row r="21" spans="3:10" ht="11.25">
      <c r="C21" s="85"/>
      <c r="D21" s="86"/>
      <c r="E21" s="126" t="s">
        <v>199</v>
      </c>
      <c r="F21" s="199" t="s">
        <v>200</v>
      </c>
      <c r="G21" s="199"/>
      <c r="H21" s="128" t="s">
        <v>180</v>
      </c>
      <c r="I21" s="130">
        <f>973.18811-672.5</f>
        <v>300.68811000000005</v>
      </c>
      <c r="J21" s="123"/>
    </row>
    <row r="22" spans="3:10" ht="11.25">
      <c r="C22" s="85"/>
      <c r="D22" s="86"/>
      <c r="E22" s="126" t="s">
        <v>201</v>
      </c>
      <c r="F22" s="199" t="s">
        <v>202</v>
      </c>
      <c r="G22" s="199"/>
      <c r="H22" s="128" t="s">
        <v>180</v>
      </c>
      <c r="I22" s="130"/>
      <c r="J22" s="123"/>
    </row>
    <row r="23" spans="3:10" ht="11.25">
      <c r="C23" s="85"/>
      <c r="D23" s="86"/>
      <c r="E23" s="126" t="s">
        <v>203</v>
      </c>
      <c r="F23" s="198" t="s">
        <v>204</v>
      </c>
      <c r="G23" s="198"/>
      <c r="H23" s="128" t="s">
        <v>180</v>
      </c>
      <c r="I23" s="130">
        <f>1450.51+512.18</f>
        <v>1962.69</v>
      </c>
      <c r="J23" s="123"/>
    </row>
    <row r="24" spans="3:10" ht="11.25">
      <c r="C24" s="85"/>
      <c r="D24" s="86"/>
      <c r="E24" s="126" t="s">
        <v>205</v>
      </c>
      <c r="F24" s="198" t="s">
        <v>206</v>
      </c>
      <c r="G24" s="198"/>
      <c r="H24" s="128" t="s">
        <v>180</v>
      </c>
      <c r="I24" s="130">
        <f>376.21+160.07</f>
        <v>536.28</v>
      </c>
      <c r="J24" s="123"/>
    </row>
    <row r="25" spans="3:10" ht="11.25">
      <c r="C25" s="85"/>
      <c r="D25" s="86"/>
      <c r="E25" s="126" t="s">
        <v>207</v>
      </c>
      <c r="F25" s="199" t="s">
        <v>208</v>
      </c>
      <c r="G25" s="199"/>
      <c r="H25" s="128" t="s">
        <v>180</v>
      </c>
      <c r="I25" s="130">
        <v>783.68</v>
      </c>
      <c r="J25" s="123"/>
    </row>
    <row r="26" spans="3:10" ht="11.25">
      <c r="C26" s="85"/>
      <c r="D26" s="86"/>
      <c r="E26" s="126" t="s">
        <v>209</v>
      </c>
      <c r="F26" s="169" t="s">
        <v>210</v>
      </c>
      <c r="G26" s="169"/>
      <c r="H26" s="128" t="s">
        <v>180</v>
      </c>
      <c r="I26" s="130"/>
      <c r="J26" s="123"/>
    </row>
    <row r="27" spans="3:10" ht="11.25">
      <c r="C27" s="85"/>
      <c r="D27" s="86"/>
      <c r="E27" s="126" t="s">
        <v>211</v>
      </c>
      <c r="F27" s="199" t="s">
        <v>212</v>
      </c>
      <c r="G27" s="199"/>
      <c r="H27" s="128" t="s">
        <v>180</v>
      </c>
      <c r="I27" s="130">
        <v>3763.65</v>
      </c>
      <c r="J27" s="123"/>
    </row>
    <row r="28" spans="3:10" ht="11.25">
      <c r="C28" s="85"/>
      <c r="D28" s="86"/>
      <c r="E28" s="126" t="s">
        <v>213</v>
      </c>
      <c r="F28" s="169" t="s">
        <v>214</v>
      </c>
      <c r="G28" s="169"/>
      <c r="H28" s="128" t="s">
        <v>180</v>
      </c>
      <c r="I28" s="130">
        <v>3000.86</v>
      </c>
      <c r="J28" s="123"/>
    </row>
    <row r="29" spans="3:10" ht="11.25">
      <c r="C29" s="85"/>
      <c r="D29" s="86"/>
      <c r="E29" s="126" t="s">
        <v>215</v>
      </c>
      <c r="F29" s="169" t="s">
        <v>216</v>
      </c>
      <c r="G29" s="169"/>
      <c r="H29" s="128" t="s">
        <v>180</v>
      </c>
      <c r="I29" s="130">
        <v>762.79</v>
      </c>
      <c r="J29" s="123"/>
    </row>
    <row r="30" spans="3:10" ht="11.25">
      <c r="C30" s="85"/>
      <c r="D30" s="86"/>
      <c r="E30" s="126" t="s">
        <v>217</v>
      </c>
      <c r="F30" s="199" t="s">
        <v>218</v>
      </c>
      <c r="G30" s="199"/>
      <c r="H30" s="128" t="s">
        <v>180</v>
      </c>
      <c r="I30" s="130">
        <v>1087.68</v>
      </c>
      <c r="J30" s="123"/>
    </row>
    <row r="31" spans="3:10" ht="11.25">
      <c r="C31" s="85"/>
      <c r="D31" s="86"/>
      <c r="E31" s="126" t="s">
        <v>219</v>
      </c>
      <c r="F31" s="169" t="s">
        <v>214</v>
      </c>
      <c r="G31" s="169"/>
      <c r="H31" s="128" t="s">
        <v>180</v>
      </c>
      <c r="I31" s="130">
        <v>647.42</v>
      </c>
      <c r="J31" s="123"/>
    </row>
    <row r="32" spans="3:10" ht="11.25">
      <c r="C32" s="85"/>
      <c r="D32" s="86"/>
      <c r="E32" s="126" t="s">
        <v>220</v>
      </c>
      <c r="F32" s="169" t="s">
        <v>216</v>
      </c>
      <c r="G32" s="169"/>
      <c r="H32" s="128" t="s">
        <v>180</v>
      </c>
      <c r="I32" s="130">
        <f>12.144+85.556+13.75+9.77+5.764+1.22+0.499+4.154+0.674+0.465+0.255</f>
        <v>134.251</v>
      </c>
      <c r="J32" s="123"/>
    </row>
    <row r="33" spans="3:10" ht="11.25">
      <c r="C33" s="85"/>
      <c r="D33" s="86"/>
      <c r="E33" s="126" t="s">
        <v>221</v>
      </c>
      <c r="F33" s="199" t="s">
        <v>222</v>
      </c>
      <c r="G33" s="199"/>
      <c r="H33" s="128" t="s">
        <v>180</v>
      </c>
      <c r="I33" s="130">
        <f>6.65+352.8+1990.51</f>
        <v>2349.96</v>
      </c>
      <c r="J33" s="123"/>
    </row>
    <row r="34" spans="3:10" ht="11.25">
      <c r="C34" s="85"/>
      <c r="D34" s="86"/>
      <c r="E34" s="126" t="s">
        <v>223</v>
      </c>
      <c r="F34" s="199" t="s">
        <v>261</v>
      </c>
      <c r="G34" s="199"/>
      <c r="H34" s="128" t="s">
        <v>180</v>
      </c>
      <c r="I34" s="130">
        <f>SUM(I35:I40)</f>
        <v>454.38</v>
      </c>
      <c r="J34" s="123"/>
    </row>
    <row r="35" spans="3:10" ht="11.25">
      <c r="C35" s="85"/>
      <c r="D35" s="86"/>
      <c r="E35" s="126" t="s">
        <v>266</v>
      </c>
      <c r="F35" s="131" t="s">
        <v>268</v>
      </c>
      <c r="G35" s="131"/>
      <c r="H35" s="128" t="s">
        <v>180</v>
      </c>
      <c r="I35" s="130">
        <f>3.8+1.96</f>
        <v>5.76</v>
      </c>
      <c r="J35" s="123"/>
    </row>
    <row r="36" spans="3:10" ht="11.25">
      <c r="C36" s="85"/>
      <c r="D36" s="86"/>
      <c r="E36" s="126" t="s">
        <v>270</v>
      </c>
      <c r="F36" s="131" t="s">
        <v>267</v>
      </c>
      <c r="G36" s="131"/>
      <c r="H36" s="128" t="s">
        <v>180</v>
      </c>
      <c r="I36" s="130">
        <v>49.36</v>
      </c>
      <c r="J36" s="123"/>
    </row>
    <row r="37" spans="3:10" ht="11.25">
      <c r="C37" s="85"/>
      <c r="D37" s="86"/>
      <c r="E37" s="126" t="s">
        <v>271</v>
      </c>
      <c r="F37" s="131" t="s">
        <v>280</v>
      </c>
      <c r="G37" s="131"/>
      <c r="H37" s="128" t="s">
        <v>180</v>
      </c>
      <c r="I37" s="130">
        <v>5.68</v>
      </c>
      <c r="J37" s="123"/>
    </row>
    <row r="38" spans="3:10" ht="11.25">
      <c r="C38" s="85"/>
      <c r="D38" s="86"/>
      <c r="E38" s="126" t="s">
        <v>277</v>
      </c>
      <c r="F38" s="131" t="s">
        <v>275</v>
      </c>
      <c r="G38" s="131"/>
      <c r="H38" s="128" t="s">
        <v>180</v>
      </c>
      <c r="I38" s="130">
        <v>233.77</v>
      </c>
      <c r="J38" s="123"/>
    </row>
    <row r="39" spans="3:10" ht="11.25">
      <c r="C39" s="85"/>
      <c r="D39" s="86"/>
      <c r="E39" s="126" t="s">
        <v>278</v>
      </c>
      <c r="F39" s="131" t="s">
        <v>276</v>
      </c>
      <c r="G39" s="131"/>
      <c r="H39" s="128" t="s">
        <v>180</v>
      </c>
      <c r="I39" s="130">
        <v>142.33</v>
      </c>
      <c r="J39" s="123"/>
    </row>
    <row r="40" spans="3:10" ht="11.25">
      <c r="C40" s="85"/>
      <c r="D40" s="86"/>
      <c r="E40" s="126" t="s">
        <v>279</v>
      </c>
      <c r="F40" s="131" t="s">
        <v>269</v>
      </c>
      <c r="G40" s="131"/>
      <c r="H40" s="128" t="s">
        <v>180</v>
      </c>
      <c r="I40" s="130">
        <v>17.48</v>
      </c>
      <c r="J40" s="123"/>
    </row>
    <row r="41" spans="3:10" ht="11.25">
      <c r="C41" s="85"/>
      <c r="D41" s="86"/>
      <c r="E41" s="126" t="s">
        <v>263</v>
      </c>
      <c r="F41" s="131" t="s">
        <v>262</v>
      </c>
      <c r="G41" s="131"/>
      <c r="H41" s="128" t="s">
        <v>180</v>
      </c>
      <c r="I41" s="130">
        <f>957.27-I39-I38</f>
        <v>581.17</v>
      </c>
      <c r="J41" s="123"/>
    </row>
    <row r="42" spans="3:10" ht="11.25">
      <c r="C42" s="85"/>
      <c r="D42" s="86"/>
      <c r="E42" s="126" t="s">
        <v>81</v>
      </c>
      <c r="F42" s="170" t="s">
        <v>224</v>
      </c>
      <c r="G42" s="170"/>
      <c r="H42" s="128" t="s">
        <v>180</v>
      </c>
      <c r="I42" s="130">
        <f>I9-I10</f>
        <v>319.6518900000083</v>
      </c>
      <c r="J42" s="123"/>
    </row>
    <row r="43" spans="3:10" ht="11.25">
      <c r="C43" s="85"/>
      <c r="D43" s="86"/>
      <c r="E43" s="126" t="s">
        <v>84</v>
      </c>
      <c r="F43" s="170" t="s">
        <v>225</v>
      </c>
      <c r="G43" s="170"/>
      <c r="H43" s="128" t="s">
        <v>180</v>
      </c>
      <c r="I43" s="130"/>
      <c r="J43" s="123"/>
    </row>
    <row r="44" spans="3:10" ht="11.25">
      <c r="C44" s="85"/>
      <c r="D44" s="86"/>
      <c r="E44" s="126" t="s">
        <v>86</v>
      </c>
      <c r="F44" s="170" t="s">
        <v>226</v>
      </c>
      <c r="G44" s="170"/>
      <c r="H44" s="128" t="s">
        <v>180</v>
      </c>
      <c r="I44" s="130"/>
      <c r="J44" s="123"/>
    </row>
    <row r="45" spans="3:10" ht="11.25">
      <c r="C45" s="85"/>
      <c r="D45" s="86"/>
      <c r="E45" s="126" t="s">
        <v>104</v>
      </c>
      <c r="F45" s="170" t="s">
        <v>227</v>
      </c>
      <c r="G45" s="170"/>
      <c r="H45" s="128" t="s">
        <v>228</v>
      </c>
      <c r="I45" s="130"/>
      <c r="J45" s="123"/>
    </row>
    <row r="46" spans="3:10" ht="11.25">
      <c r="C46" s="85"/>
      <c r="D46" s="86"/>
      <c r="E46" s="126" t="s">
        <v>124</v>
      </c>
      <c r="F46" s="170" t="s">
        <v>229</v>
      </c>
      <c r="G46" s="170"/>
      <c r="H46" s="128" t="s">
        <v>228</v>
      </c>
      <c r="I46" s="130"/>
      <c r="J46" s="123"/>
    </row>
    <row r="47" spans="3:10" ht="11.25">
      <c r="C47" s="85"/>
      <c r="D47" s="86"/>
      <c r="E47" s="126" t="s">
        <v>126</v>
      </c>
      <c r="F47" s="170" t="s">
        <v>230</v>
      </c>
      <c r="G47" s="170"/>
      <c r="H47" s="128" t="s">
        <v>231</v>
      </c>
      <c r="I47" s="130"/>
      <c r="J47" s="123"/>
    </row>
    <row r="48" spans="3:10" ht="11.25">
      <c r="C48" s="85"/>
      <c r="D48" s="86"/>
      <c r="E48" s="126" t="s">
        <v>232</v>
      </c>
      <c r="F48" s="198" t="s">
        <v>233</v>
      </c>
      <c r="G48" s="198"/>
      <c r="H48" s="128" t="s">
        <v>231</v>
      </c>
      <c r="I48" s="130"/>
      <c r="J48" s="123"/>
    </row>
    <row r="49" spans="3:10" ht="11.25">
      <c r="C49" s="85"/>
      <c r="D49" s="86"/>
      <c r="E49" s="126" t="s">
        <v>128</v>
      </c>
      <c r="F49" s="170" t="s">
        <v>234</v>
      </c>
      <c r="G49" s="170"/>
      <c r="H49" s="128" t="s">
        <v>231</v>
      </c>
      <c r="I49" s="130">
        <v>208.11339</v>
      </c>
      <c r="J49" s="123"/>
    </row>
    <row r="50" spans="3:10" ht="11.25">
      <c r="C50" s="85"/>
      <c r="D50" s="86"/>
      <c r="E50" s="126" t="s">
        <v>130</v>
      </c>
      <c r="F50" s="170" t="s">
        <v>235</v>
      </c>
      <c r="G50" s="170"/>
      <c r="H50" s="128" t="s">
        <v>231</v>
      </c>
      <c r="I50" s="134">
        <f>I51+I52</f>
        <v>182.52328</v>
      </c>
      <c r="J50" s="123"/>
    </row>
    <row r="51" spans="3:10" ht="11.25">
      <c r="C51" s="85"/>
      <c r="D51" s="86"/>
      <c r="E51" s="126" t="s">
        <v>236</v>
      </c>
      <c r="F51" s="199" t="s">
        <v>237</v>
      </c>
      <c r="G51" s="199"/>
      <c r="H51" s="128" t="s">
        <v>231</v>
      </c>
      <c r="I51" s="130">
        <v>182.52328</v>
      </c>
      <c r="J51" s="123"/>
    </row>
    <row r="52" spans="3:10" ht="11.25">
      <c r="C52" s="85"/>
      <c r="D52" s="86"/>
      <c r="E52" s="126" t="s">
        <v>238</v>
      </c>
      <c r="F52" s="199" t="s">
        <v>239</v>
      </c>
      <c r="G52" s="199"/>
      <c r="H52" s="128" t="s">
        <v>231</v>
      </c>
      <c r="I52" s="130"/>
      <c r="J52" s="123"/>
    </row>
    <row r="53" spans="3:10" ht="11.25">
      <c r="C53" s="85"/>
      <c r="D53" s="86"/>
      <c r="E53" s="126" t="s">
        <v>132</v>
      </c>
      <c r="F53" s="131" t="s">
        <v>273</v>
      </c>
      <c r="G53" s="131"/>
      <c r="H53" s="128" t="s">
        <v>231</v>
      </c>
      <c r="I53" s="130">
        <v>1.407332</v>
      </c>
      <c r="J53" s="123"/>
    </row>
    <row r="54" spans="3:12" ht="11.25">
      <c r="C54" s="85"/>
      <c r="D54" s="86"/>
      <c r="E54" s="126" t="s">
        <v>134</v>
      </c>
      <c r="F54" s="170" t="s">
        <v>240</v>
      </c>
      <c r="G54" s="170"/>
      <c r="H54" s="128" t="s">
        <v>241</v>
      </c>
      <c r="I54" s="130">
        <v>11.699</v>
      </c>
      <c r="J54" s="123"/>
      <c r="L54" s="120"/>
    </row>
    <row r="55" spans="3:10" ht="11.25">
      <c r="C55" s="85"/>
      <c r="D55" s="86"/>
      <c r="E55" s="126" t="s">
        <v>136</v>
      </c>
      <c r="F55" s="198" t="s">
        <v>242</v>
      </c>
      <c r="G55" s="198"/>
      <c r="H55" s="128" t="s">
        <v>243</v>
      </c>
      <c r="I55" s="130">
        <v>24.182778</v>
      </c>
      <c r="J55" s="123"/>
    </row>
    <row r="56" spans="3:10" ht="11.25">
      <c r="C56" s="85"/>
      <c r="D56" s="86"/>
      <c r="E56" s="126" t="s">
        <v>138</v>
      </c>
      <c r="F56" s="170" t="s">
        <v>244</v>
      </c>
      <c r="G56" s="170"/>
      <c r="H56" s="128" t="s">
        <v>245</v>
      </c>
      <c r="I56" s="130">
        <v>42.368</v>
      </c>
      <c r="J56" s="123"/>
    </row>
    <row r="57" spans="3:10" ht="11.25">
      <c r="C57" s="85"/>
      <c r="D57" s="86"/>
      <c r="E57" s="126" t="s">
        <v>140</v>
      </c>
      <c r="F57" s="170" t="s">
        <v>246</v>
      </c>
      <c r="G57" s="170"/>
      <c r="H57" s="128" t="s">
        <v>245</v>
      </c>
      <c r="I57" s="130"/>
      <c r="J57" s="123"/>
    </row>
    <row r="58" spans="3:10" ht="11.25">
      <c r="C58" s="85"/>
      <c r="D58" s="86"/>
      <c r="E58" s="126" t="s">
        <v>148</v>
      </c>
      <c r="F58" s="170" t="s">
        <v>247</v>
      </c>
      <c r="G58" s="170"/>
      <c r="H58" s="128" t="s">
        <v>248</v>
      </c>
      <c r="I58" s="138"/>
      <c r="J58" s="123"/>
    </row>
    <row r="59" spans="3:10" ht="11.25">
      <c r="C59" s="85"/>
      <c r="D59" s="86"/>
      <c r="E59" s="126" t="s">
        <v>156</v>
      </c>
      <c r="F59" s="170" t="s">
        <v>249</v>
      </c>
      <c r="G59" s="170"/>
      <c r="H59" s="128" t="s">
        <v>248</v>
      </c>
      <c r="I59" s="138"/>
      <c r="J59" s="123"/>
    </row>
    <row r="60" spans="3:10" ht="11.25">
      <c r="C60" s="85"/>
      <c r="D60" s="86"/>
      <c r="E60" s="126" t="s">
        <v>158</v>
      </c>
      <c r="F60" s="170" t="s">
        <v>250</v>
      </c>
      <c r="G60" s="170"/>
      <c r="H60" s="128" t="s">
        <v>248</v>
      </c>
      <c r="I60" s="138"/>
      <c r="J60" s="123"/>
    </row>
    <row r="61" spans="3:12" ht="11.25">
      <c r="C61" s="85"/>
      <c r="D61" s="86"/>
      <c r="E61" s="126" t="s">
        <v>160</v>
      </c>
      <c r="F61" s="170" t="s">
        <v>251</v>
      </c>
      <c r="G61" s="170"/>
      <c r="H61" s="128" t="s">
        <v>252</v>
      </c>
      <c r="I61" s="139">
        <f>L61</f>
        <v>10.8</v>
      </c>
      <c r="J61" s="123"/>
      <c r="L61" s="20">
        <v>10.8</v>
      </c>
    </row>
    <row r="62" spans="3:10" ht="11.25">
      <c r="C62" s="85"/>
      <c r="D62" s="86"/>
      <c r="E62" s="126" t="s">
        <v>162</v>
      </c>
      <c r="F62" s="170" t="s">
        <v>253</v>
      </c>
      <c r="G62" s="170"/>
      <c r="H62" s="128" t="s">
        <v>254</v>
      </c>
      <c r="I62" s="130"/>
      <c r="J62" s="123"/>
    </row>
    <row r="63" spans="3:10" ht="11.25">
      <c r="C63" s="85"/>
      <c r="D63" s="86"/>
      <c r="E63" s="126" t="s">
        <v>164</v>
      </c>
      <c r="F63" s="170" t="s">
        <v>255</v>
      </c>
      <c r="G63" s="170"/>
      <c r="H63" s="128" t="s">
        <v>256</v>
      </c>
      <c r="I63" s="130"/>
      <c r="J63" s="123"/>
    </row>
    <row r="64" spans="3:10" ht="11.25">
      <c r="C64" s="85"/>
      <c r="D64" s="86"/>
      <c r="E64" s="126" t="s">
        <v>166</v>
      </c>
      <c r="F64" s="171" t="s">
        <v>257</v>
      </c>
      <c r="G64" s="171"/>
      <c r="H64" s="128" t="s">
        <v>258</v>
      </c>
      <c r="I64" s="130"/>
      <c r="J64" s="123"/>
    </row>
    <row r="65" spans="3:10" ht="11.25">
      <c r="C65" s="85"/>
      <c r="D65" s="86"/>
      <c r="E65" s="126" t="s">
        <v>272</v>
      </c>
      <c r="F65" s="170" t="s">
        <v>259</v>
      </c>
      <c r="G65" s="170"/>
      <c r="H65" s="128"/>
      <c r="I65" s="140"/>
      <c r="J65" s="123"/>
    </row>
    <row r="66" spans="4:10" ht="11.25">
      <c r="D66" s="93"/>
      <c r="E66" s="94"/>
      <c r="F66" s="94"/>
      <c r="G66" s="94"/>
      <c r="H66" s="94"/>
      <c r="I66" s="94"/>
      <c r="J66" s="95"/>
    </row>
    <row r="88" ht="11.25"/>
    <row r="89" ht="11.25"/>
    <row r="90" ht="11.25"/>
    <row r="91" ht="11.25"/>
  </sheetData>
  <mergeCells count="50">
    <mergeCell ref="F64:G64"/>
    <mergeCell ref="F65:G65"/>
    <mergeCell ref="F60:G60"/>
    <mergeCell ref="F61:G61"/>
    <mergeCell ref="F62:G62"/>
    <mergeCell ref="F63:G63"/>
    <mergeCell ref="F56:G56"/>
    <mergeCell ref="F57:G57"/>
    <mergeCell ref="F58:G58"/>
    <mergeCell ref="F59:G59"/>
    <mergeCell ref="F51:G51"/>
    <mergeCell ref="F52:G52"/>
    <mergeCell ref="F54:G54"/>
    <mergeCell ref="F55:G55"/>
    <mergeCell ref="F47:G47"/>
    <mergeCell ref="F48:G48"/>
    <mergeCell ref="F49:G49"/>
    <mergeCell ref="F50:G50"/>
    <mergeCell ref="F43:G43"/>
    <mergeCell ref="F44:G44"/>
    <mergeCell ref="F45:G45"/>
    <mergeCell ref="F46:G46"/>
    <mergeCell ref="F32:G32"/>
    <mergeCell ref="F33:G33"/>
    <mergeCell ref="F34:G34"/>
    <mergeCell ref="F42:G42"/>
    <mergeCell ref="F28:G28"/>
    <mergeCell ref="F29:G29"/>
    <mergeCell ref="F30:G30"/>
    <mergeCell ref="F31:G31"/>
    <mergeCell ref="F24:G24"/>
    <mergeCell ref="F25:G25"/>
    <mergeCell ref="F26:G26"/>
    <mergeCell ref="F27:G27"/>
    <mergeCell ref="F20:G20"/>
    <mergeCell ref="F21:G21"/>
    <mergeCell ref="F22:G22"/>
    <mergeCell ref="F23:G23"/>
    <mergeCell ref="E13:E16"/>
    <mergeCell ref="F13:F16"/>
    <mergeCell ref="F18:G18"/>
    <mergeCell ref="F19:G19"/>
    <mergeCell ref="F9:G9"/>
    <mergeCell ref="F10:G10"/>
    <mergeCell ref="F11:G11"/>
    <mergeCell ref="F12:G12"/>
    <mergeCell ref="E4:I4"/>
    <mergeCell ref="F6:G6"/>
    <mergeCell ref="F7:G7"/>
    <mergeCell ref="F8:G8"/>
  </mergeCells>
  <dataValidations count="6">
    <dataValidation type="textLength" operator="lessThanOrEqual" allowBlank="1" showInputMessage="1" showErrorMessage="1" sqref="I65">
      <formula1>300</formula1>
    </dataValidation>
    <dataValidation type="decimal" allowBlank="1" showInputMessage="1" showErrorMessage="1" sqref="I45:I53">
      <formula1>-999999999999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54:I57 I18:I44 I9:I14 I62:I64">
      <formula1>-99999999999</formula1>
      <formula2>999999999999</formula2>
    </dataValidation>
    <dataValidation type="list" allowBlank="1" showInputMessage="1" showErrorMessage="1" sqref="F13:F16">
      <formula1>"Уголь,Газ природный,Газ сжиженный,Мазут,Дизельное топливо"</formula1>
    </dataValidation>
    <dataValidation type="list" allowBlank="1" showInputMessage="1" showErrorMessage="1" sqref="I8">
      <formula1>kind_of_activity</formula1>
    </dataValidation>
  </dataValidations>
  <hyperlinks>
    <hyperlink ref="F17" location="'ТС показатели'!R1C1" tooltip="Добавить вид топлива" display="Добавить вид топлива"/>
    <hyperlink ref="F3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5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sennyh</cp:lastModifiedBy>
  <cp:lastPrinted>2011-05-04T05:26:46Z</cp:lastPrinted>
  <dcterms:created xsi:type="dcterms:W3CDTF">1996-10-08T23:32:33Z</dcterms:created>
  <dcterms:modified xsi:type="dcterms:W3CDTF">2011-05-04T05:26:48Z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